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10" windowHeight="10500" firstSheet="1" activeTab="1"/>
  </bookViews>
  <sheets>
    <sheet name="Macro1" sheetId="1" state="veryHidden" r:id="rId1"/>
    <sheet name="通报表" sheetId="2" r:id="rId2"/>
    <sheet name="图表数据" sheetId="3" r:id="rId3"/>
  </sheets>
  <calcPr calcId="144525"/>
</workbook>
</file>

<file path=xl/calcChain.xml><?xml version="1.0" encoding="utf-8"?>
<calcChain xmlns="http://schemas.openxmlformats.org/spreadsheetml/2006/main">
  <c r="C8" i="2" l="1"/>
  <c r="C18" i="2" l="1"/>
  <c r="C12" i="2" l="1"/>
  <c r="C21" i="2"/>
  <c r="C20" i="2"/>
  <c r="D22" i="2" l="1"/>
  <c r="C19" i="2" l="1"/>
  <c r="O22" i="2"/>
  <c r="M22" i="2"/>
  <c r="C15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4" i="2"/>
  <c r="E6" i="3" l="1"/>
  <c r="E3" i="3"/>
  <c r="F14" i="2" l="1"/>
  <c r="F7" i="2"/>
  <c r="G14" i="2"/>
  <c r="G7" i="2"/>
  <c r="E4" i="3" s="1"/>
  <c r="L7" i="2" l="1"/>
  <c r="K7" i="2"/>
  <c r="I7" i="2"/>
  <c r="J7" i="2"/>
  <c r="C5" i="2" l="1"/>
  <c r="C6" i="2"/>
  <c r="M3" i="3" l="1"/>
  <c r="L3" i="3"/>
  <c r="K3" i="3"/>
  <c r="J3" i="3"/>
  <c r="I3" i="3"/>
  <c r="H3" i="3"/>
  <c r="G3" i="3"/>
  <c r="F3" i="3"/>
  <c r="D3" i="3"/>
  <c r="C3" i="3"/>
  <c r="B3" i="3"/>
  <c r="A3" i="3"/>
  <c r="E22" i="2"/>
  <c r="C22" i="2"/>
  <c r="E18" i="2"/>
  <c r="O14" i="2"/>
  <c r="N14" i="2"/>
  <c r="M14" i="2"/>
  <c r="L14" i="2"/>
  <c r="K14" i="2"/>
  <c r="J14" i="2"/>
  <c r="H14" i="2"/>
  <c r="E14" i="2"/>
  <c r="D14" i="2"/>
  <c r="C13" i="2"/>
  <c r="C14" i="2" s="1"/>
  <c r="M6" i="3"/>
  <c r="L6" i="3"/>
  <c r="K6" i="3"/>
  <c r="J6" i="3"/>
  <c r="I6" i="3"/>
  <c r="H6" i="3"/>
  <c r="G6" i="3"/>
  <c r="F6" i="3"/>
  <c r="D6" i="3"/>
  <c r="C6" i="3"/>
  <c r="B6" i="3"/>
  <c r="C9" i="2"/>
  <c r="C10" i="2" s="1"/>
  <c r="O7" i="2"/>
  <c r="M4" i="3" s="1"/>
  <c r="N7" i="2"/>
  <c r="L4" i="3" s="1"/>
  <c r="M7" i="2"/>
  <c r="K4" i="3" s="1"/>
  <c r="J4" i="3"/>
  <c r="I4" i="3"/>
  <c r="H4" i="3"/>
  <c r="G4" i="3"/>
  <c r="H7" i="2"/>
  <c r="F4" i="3" s="1"/>
  <c r="D4" i="3"/>
  <c r="E7" i="2"/>
  <c r="C4" i="3" s="1"/>
  <c r="D7" i="2"/>
  <c r="B4" i="3" s="1"/>
  <c r="E5" i="3" l="1"/>
  <c r="M5" i="3"/>
  <c r="K5" i="3"/>
  <c r="I5" i="3"/>
  <c r="G5" i="3"/>
  <c r="C5" i="3"/>
  <c r="L5" i="3"/>
  <c r="J5" i="3"/>
  <c r="H5" i="3"/>
  <c r="F5" i="3"/>
  <c r="D5" i="3"/>
  <c r="B5" i="3"/>
</calcChain>
</file>

<file path=xl/comments1.xml><?xml version="1.0" encoding="utf-8"?>
<comments xmlns="http://schemas.openxmlformats.org/spreadsheetml/2006/main">
  <authors>
    <author>asus</author>
  </authors>
  <commentList>
    <comment ref="B7" authorId="0">
      <text>
        <r>
          <rPr>
            <sz val="9"/>
            <color indexed="81"/>
            <rFont val="宋体"/>
            <family val="3"/>
            <charset val="134"/>
          </rPr>
          <t xml:space="preserve">排名自动计算
</t>
        </r>
      </text>
    </comment>
  </commentList>
</comments>
</file>

<file path=xl/sharedStrings.xml><?xml version="1.0" encoding="utf-8"?>
<sst xmlns="http://schemas.openxmlformats.org/spreadsheetml/2006/main" count="136" uniqueCount="50">
  <si>
    <t>指标
名称</t>
  </si>
  <si>
    <t>项  目</t>
  </si>
  <si>
    <t>合计</t>
  </si>
  <si>
    <t>多湖</t>
  </si>
  <si>
    <t>东孝</t>
  </si>
  <si>
    <t>曹宅</t>
  </si>
  <si>
    <t>赤松</t>
  </si>
  <si>
    <t>塘雅</t>
  </si>
  <si>
    <t>源东</t>
  </si>
  <si>
    <t>澧浦</t>
  </si>
  <si>
    <t>岭下</t>
  </si>
  <si>
    <t>江东</t>
  </si>
  <si>
    <t>孝顺</t>
  </si>
  <si>
    <t>傅村</t>
  </si>
  <si>
    <t>鞋塘</t>
  </si>
  <si>
    <t>拆除违法建筑</t>
  </si>
  <si>
    <t>任务数</t>
  </si>
  <si>
    <t>本周
拆除宗数</t>
  </si>
  <si>
    <t>本周排名</t>
  </si>
  <si>
    <t>/</t>
  </si>
  <si>
    <t>累计宗数</t>
  </si>
  <si>
    <t>累计面积
（㎡）</t>
  </si>
  <si>
    <t>累计完成率
（%）</t>
  </si>
  <si>
    <t>改造
旧厂区</t>
  </si>
  <si>
    <t>面积（㎡）</t>
  </si>
  <si>
    <t>完成率%</t>
  </si>
  <si>
    <t>改造
旧住宅</t>
  </si>
  <si>
    <t>户数（户）</t>
  </si>
  <si>
    <t>完成率（%）</t>
  </si>
  <si>
    <t>改造
城中村</t>
  </si>
  <si>
    <t>本周拆违量排名</t>
  </si>
  <si>
    <t>累计完成率排名</t>
  </si>
  <si>
    <t>累计完成率</t>
  </si>
  <si>
    <t>本周拆除面积（㎡）</t>
    <phoneticPr fontId="25" type="noConversion"/>
  </si>
  <si>
    <t>任务数㎡</t>
    <phoneticPr fontId="25" type="noConversion"/>
  </si>
  <si>
    <t>宗数</t>
    <phoneticPr fontId="25" type="noConversion"/>
  </si>
  <si>
    <t>乡镇分管领导</t>
    <phoneticPr fontId="25" type="noConversion"/>
  </si>
  <si>
    <t>方春雷</t>
    <phoneticPr fontId="25" type="noConversion"/>
  </si>
  <si>
    <t>李志阳</t>
    <phoneticPr fontId="25" type="noConversion"/>
  </si>
  <si>
    <t>夏利华</t>
    <phoneticPr fontId="25" type="noConversion"/>
  </si>
  <si>
    <t>丁金勇</t>
    <phoneticPr fontId="25" type="noConversion"/>
  </si>
  <si>
    <t>方隽</t>
    <phoneticPr fontId="25" type="noConversion"/>
  </si>
  <si>
    <t>曹建平</t>
    <phoneticPr fontId="25" type="noConversion"/>
  </si>
  <si>
    <t>徐永兴</t>
    <phoneticPr fontId="25" type="noConversion"/>
  </si>
  <si>
    <t>宋跃辉</t>
    <phoneticPr fontId="25" type="noConversion"/>
  </si>
  <si>
    <t>肖彪</t>
    <phoneticPr fontId="25" type="noConversion"/>
  </si>
  <si>
    <t>王震</t>
    <phoneticPr fontId="25" type="noConversion"/>
  </si>
  <si>
    <t>潘军冬</t>
    <phoneticPr fontId="25" type="noConversion"/>
  </si>
  <si>
    <t>项立军</t>
    <phoneticPr fontId="25" type="noConversion"/>
  </si>
  <si>
    <t>金东区2015年度“三改一拆”进度通报表（11月5日）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</si>
</sst>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8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22"/>
      <color indexed="8"/>
      <name val="方正小标宋简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color rgb="FF00B05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11" borderId="17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9" fillId="0" borderId="2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3" borderId="1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7" fillId="3" borderId="17" applyNumberFormat="0" applyAlignment="0" applyProtection="0">
      <alignment vertical="center"/>
    </xf>
    <xf numFmtId="0" fontId="14" fillId="17" borderId="2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23" applyNumberFormat="0" applyFont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Fill="1" applyBorder="1">
      <alignment vertical="center"/>
    </xf>
    <xf numFmtId="10" fontId="0" fillId="0" borderId="1" xfId="0" applyNumberForma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0" fontId="6" fillId="0" borderId="1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0" fontId="6" fillId="0" borderId="16" xfId="0" applyNumberFormat="1" applyFont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0" fontId="6" fillId="0" borderId="26" xfId="0" applyFont="1" applyBorder="1" applyAlignment="1">
      <alignment horizontal="center" vertical="center" wrapText="1"/>
    </xf>
    <xf numFmtId="10" fontId="6" fillId="0" borderId="28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10" fontId="6" fillId="0" borderId="30" xfId="0" applyNumberFormat="1" applyFont="1" applyBorder="1" applyAlignment="1">
      <alignment horizontal="center" vertical="center" wrapText="1"/>
    </xf>
    <xf numFmtId="10" fontId="6" fillId="0" borderId="14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10" fontId="6" fillId="0" borderId="31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10" fontId="6" fillId="0" borderId="32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</cellXfs>
  <cellStyles count="42">
    <cellStyle name="20% - 强调文字颜色 1" xfId="4"/>
    <cellStyle name="20% - 强调文字颜色 2" xfId="2"/>
    <cellStyle name="20% - 强调文字颜色 3" xfId="6"/>
    <cellStyle name="20% - 强调文字颜色 4" xfId="7"/>
    <cellStyle name="20% - 强调文字颜色 5" xfId="9"/>
    <cellStyle name="20% - 强调文字颜色 6" xfId="12"/>
    <cellStyle name="40% - 强调文字颜色 1" xfId="13"/>
    <cellStyle name="40% - 强调文字颜色 2" xfId="14"/>
    <cellStyle name="40% - 强调文字颜色 3" xfId="16"/>
    <cellStyle name="40% - 强调文字颜色 4" xfId="17"/>
    <cellStyle name="40% - 强调文字颜色 5" xfId="18"/>
    <cellStyle name="40% - 强调文字颜色 6" xfId="19"/>
    <cellStyle name="60% - 强调文字颜色 1" xfId="21"/>
    <cellStyle name="60% - 强调文字颜色 2" xfId="24"/>
    <cellStyle name="60% - 强调文字颜色 3" xfId="25"/>
    <cellStyle name="60% - 强调文字颜色 4" xfId="27"/>
    <cellStyle name="60% - 强调文字颜色 5" xfId="28"/>
    <cellStyle name="60% - 强调文字颜色 6" xfId="29"/>
    <cellStyle name="标题" xfId="3"/>
    <cellStyle name="标题 1" xfId="30"/>
    <cellStyle name="标题 2" xfId="31"/>
    <cellStyle name="标题 3" xfId="20"/>
    <cellStyle name="标题 4" xfId="23"/>
    <cellStyle name="差" xfId="15"/>
    <cellStyle name="常规" xfId="0" builtinId="0"/>
    <cellStyle name="好" xfId="32"/>
    <cellStyle name="汇总" xfId="33"/>
    <cellStyle name="计算" xfId="34"/>
    <cellStyle name="检查单元格" xfId="35"/>
    <cellStyle name="解释性文本" xfId="36"/>
    <cellStyle name="警告文本" xfId="22"/>
    <cellStyle name="链接单元格" xfId="11"/>
    <cellStyle name="强调文字颜色 1" xfId="8"/>
    <cellStyle name="强调文字颜色 2" xfId="10"/>
    <cellStyle name="强调文字颜色 3" xfId="37"/>
    <cellStyle name="强调文字颜色 4" xfId="1"/>
    <cellStyle name="强调文字颜色 5" xfId="38"/>
    <cellStyle name="强调文字颜色 6" xfId="39"/>
    <cellStyle name="适中" xfId="40"/>
    <cellStyle name="输出" xfId="26"/>
    <cellStyle name="输入" xfId="5"/>
    <cellStyle name="注释" xfId="4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c:style val="2"/>
  <c:chart>
    <c:title>
      <c:tx>
        <c:rich>
          <a:bodyPr rot="0" vert="horz"/>
          <a:lstStyle/>
          <a:p>
            <a:pPr algn="ctr">
              <a:defRPr sz="14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金东区各乡镇（街道）拆违排名示意图</a:t>
            </a:r>
          </a:p>
        </c:rich>
      </c:tx>
      <c:layout/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图表数据!$A$5</c:f>
              <c:strCache>
                <c:ptCount val="1"/>
                <c:pt idx="0">
                  <c:v>累计完成率排名</c:v>
                </c:pt>
              </c:strCache>
            </c:strRef>
          </c:tx>
          <c:spPr>
            <a:ln w="12700">
              <a:solidFill>
                <a:srgbClr val="4472C4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4472C4"/>
              </a:solidFill>
              <a:ln>
                <a:solidFill>
                  <a:srgbClr val="4472C4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</c:separator>
            <c:showLeaderLines val="0"/>
          </c:dLbls>
          <c:cat>
            <c:strRef>
              <c:f>图表数据!$B$3:$M$3</c:f>
              <c:strCache>
                <c:ptCount val="12"/>
                <c:pt idx="0">
                  <c:v>多湖</c:v>
                </c:pt>
                <c:pt idx="1">
                  <c:v>东孝</c:v>
                </c:pt>
                <c:pt idx="2">
                  <c:v>赤松</c:v>
                </c:pt>
                <c:pt idx="3">
                  <c:v>曹宅</c:v>
                </c:pt>
                <c:pt idx="4">
                  <c:v>塘雅</c:v>
                </c:pt>
                <c:pt idx="5">
                  <c:v>源东</c:v>
                </c:pt>
                <c:pt idx="6">
                  <c:v>澧浦</c:v>
                </c:pt>
                <c:pt idx="7">
                  <c:v>岭下</c:v>
                </c:pt>
                <c:pt idx="8">
                  <c:v>江东</c:v>
                </c:pt>
                <c:pt idx="9">
                  <c:v>孝顺</c:v>
                </c:pt>
                <c:pt idx="10">
                  <c:v>傅村</c:v>
                </c:pt>
                <c:pt idx="11">
                  <c:v>鞋塘</c:v>
                </c:pt>
              </c:strCache>
            </c:strRef>
          </c:cat>
          <c:val>
            <c:numRef>
              <c:f>图表数据!$B$5:$M$5</c:f>
              <c:numCache>
                <c:formatCode>General</c:formatCode>
                <c:ptCount val="12"/>
                <c:pt idx="0">
                  <c:v>11</c:v>
                </c:pt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4</c:v>
                </c:pt>
                <c:pt idx="5">
                  <c:v>12</c:v>
                </c:pt>
                <c:pt idx="6">
                  <c:v>7</c:v>
                </c:pt>
                <c:pt idx="7">
                  <c:v>9</c:v>
                </c:pt>
                <c:pt idx="8">
                  <c:v>6</c:v>
                </c:pt>
                <c:pt idx="9">
                  <c:v>3</c:v>
                </c:pt>
                <c:pt idx="10">
                  <c:v>5</c:v>
                </c:pt>
                <c:pt idx="11">
                  <c:v>10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图表数据!$A$4</c:f>
              <c:strCache>
                <c:ptCount val="1"/>
                <c:pt idx="0">
                  <c:v>本周拆违量排名</c:v>
                </c:pt>
              </c:strCache>
            </c:strRef>
          </c:tx>
          <c:spPr>
            <a:ln w="12700">
              <a:solidFill>
                <a:srgbClr val="70AD47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70AD47"/>
              </a:solidFill>
              <a:ln>
                <a:solidFill>
                  <a:srgbClr val="70AD47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</c:spPr>
            <c:txPr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endParaRPr lang="zh-C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</c:separator>
            <c:showLeaderLines val="0"/>
          </c:dLbls>
          <c:cat>
            <c:strRef>
              <c:f>图表数据!$B$3:$M$3</c:f>
              <c:strCache>
                <c:ptCount val="12"/>
                <c:pt idx="0">
                  <c:v>多湖</c:v>
                </c:pt>
                <c:pt idx="1">
                  <c:v>东孝</c:v>
                </c:pt>
                <c:pt idx="2">
                  <c:v>赤松</c:v>
                </c:pt>
                <c:pt idx="3">
                  <c:v>曹宅</c:v>
                </c:pt>
                <c:pt idx="4">
                  <c:v>塘雅</c:v>
                </c:pt>
                <c:pt idx="5">
                  <c:v>源东</c:v>
                </c:pt>
                <c:pt idx="6">
                  <c:v>澧浦</c:v>
                </c:pt>
                <c:pt idx="7">
                  <c:v>岭下</c:v>
                </c:pt>
                <c:pt idx="8">
                  <c:v>江东</c:v>
                </c:pt>
                <c:pt idx="9">
                  <c:v>孝顺</c:v>
                </c:pt>
                <c:pt idx="10">
                  <c:v>傅村</c:v>
                </c:pt>
                <c:pt idx="11">
                  <c:v>鞋塘</c:v>
                </c:pt>
              </c:strCache>
            </c:strRef>
          </c:cat>
          <c:val>
            <c:numRef>
              <c:f>图表数据!$B$4:$M$4</c:f>
              <c:numCache>
                <c:formatCode>General</c:formatCode>
                <c:ptCount val="12"/>
                <c:pt idx="0">
                  <c:v>4</c:v>
                </c:pt>
                <c:pt idx="1">
                  <c:v>11</c:v>
                </c:pt>
                <c:pt idx="2">
                  <c:v>10</c:v>
                </c:pt>
                <c:pt idx="3">
                  <c:v>1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3</c:v>
                </c:pt>
                <c:pt idx="8">
                  <c:v>12</c:v>
                </c:pt>
                <c:pt idx="9">
                  <c:v>5</c:v>
                </c:pt>
                <c:pt idx="10">
                  <c:v>6</c:v>
                </c:pt>
                <c:pt idx="1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7008"/>
        <c:axId val="241948544"/>
      </c:lineChart>
      <c:catAx>
        <c:axId val="24194700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zh-CN"/>
          </a:p>
        </c:txPr>
        <c:crossAx val="24194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1948544"/>
        <c:scaling>
          <c:orientation val="maxMin"/>
          <c:max val="12"/>
          <c:min val="1"/>
        </c:scaling>
        <c:delete val="0"/>
        <c:axPos val="l"/>
        <c:title>
          <c:tx>
            <c:rich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排名</a:t>
                </a:r>
              </a:p>
            </c:rich>
          </c:tx>
          <c:layout/>
          <c:overlay val="0"/>
          <c:spPr>
            <a:noFill/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241947008"/>
        <c:crosses val="autoZero"/>
        <c:crossBetween val="between"/>
        <c:majorUnit val="1"/>
      </c:valAx>
      <c:spPr>
        <a:noFill/>
        <a:ln>
          <a:noFill/>
        </a:ln>
      </c:spPr>
    </c:plotArea>
    <c:legend>
      <c:legendPos val="t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</c:legendEntry>
      <c:layout/>
      <c:overlay val="0"/>
      <c:spPr>
        <a:noFill/>
        <a:ln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14</xdr:row>
      <xdr:rowOff>200026</xdr:rowOff>
    </xdr:from>
    <xdr:to>
      <xdr:col>11</xdr:col>
      <xdr:colOff>676275</xdr:colOff>
      <xdr:row>21</xdr:row>
      <xdr:rowOff>152401</xdr:rowOff>
    </xdr:to>
    <xdr:graphicFrame macro="">
      <xdr:nvGraphicFramePr>
        <xdr:cNvPr id="8190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showZeros="0" defaultGridColor="0" colorId="0" workbookViewId="0">
      <selection activeCell="A7" sqref="A7"/>
    </sheetView>
  </sheetViews>
  <sheetFormatPr defaultColWidth="9" defaultRowHeight="13.5"/>
  <sheetData>
    <row r="2" spans="1:1">
      <c r="A2" s="24"/>
    </row>
    <row r="3" spans="1:1">
      <c r="A3" s="24"/>
    </row>
    <row r="4" spans="1:1">
      <c r="A4" s="24"/>
    </row>
    <row r="5" spans="1:1">
      <c r="A5" s="24"/>
    </row>
    <row r="6" spans="1:1">
      <c r="A6" s="24"/>
    </row>
    <row r="7" spans="1:1">
      <c r="A7" s="24"/>
    </row>
  </sheetData>
  <phoneticPr fontId="25" type="noConversion"/>
  <pageMargins left="0.69791666666666696" right="0.6979166666666669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Q12" sqref="Q12"/>
    </sheetView>
  </sheetViews>
  <sheetFormatPr defaultColWidth="9" defaultRowHeight="13.5"/>
  <cols>
    <col min="1" max="1" width="5.125" customWidth="1"/>
    <col min="2" max="2" width="12" customWidth="1"/>
    <col min="3" max="3" width="9.625" customWidth="1"/>
    <col min="4" max="15" width="9.375" customWidth="1"/>
  </cols>
  <sheetData>
    <row r="1" spans="1:15" ht="35.1" customHeight="1" thickBot="1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5" ht="27.75" customHeight="1">
      <c r="A2" s="42" t="s">
        <v>0</v>
      </c>
      <c r="B2" s="43" t="s">
        <v>1</v>
      </c>
      <c r="C2" s="44" t="s">
        <v>2</v>
      </c>
      <c r="D2" s="45" t="s">
        <v>3</v>
      </c>
      <c r="E2" s="45" t="s">
        <v>4</v>
      </c>
      <c r="F2" s="45" t="s">
        <v>6</v>
      </c>
      <c r="G2" s="45" t="s">
        <v>5</v>
      </c>
      <c r="H2" s="45" t="s">
        <v>7</v>
      </c>
      <c r="I2" s="45" t="s">
        <v>8</v>
      </c>
      <c r="J2" s="45" t="s">
        <v>9</v>
      </c>
      <c r="K2" s="45" t="s">
        <v>10</v>
      </c>
      <c r="L2" s="46" t="s">
        <v>11</v>
      </c>
      <c r="M2" s="45" t="s">
        <v>12</v>
      </c>
      <c r="N2" s="45" t="s">
        <v>13</v>
      </c>
      <c r="O2" s="54" t="s">
        <v>14</v>
      </c>
    </row>
    <row r="3" spans="1:15" ht="21.95" customHeight="1">
      <c r="A3" s="6"/>
      <c r="B3" s="6" t="s">
        <v>36</v>
      </c>
      <c r="C3" s="47"/>
      <c r="D3" s="48" t="s">
        <v>37</v>
      </c>
      <c r="E3" s="48" t="s">
        <v>38</v>
      </c>
      <c r="F3" s="48" t="s">
        <v>39</v>
      </c>
      <c r="G3" s="48" t="s">
        <v>40</v>
      </c>
      <c r="H3" s="48" t="s">
        <v>41</v>
      </c>
      <c r="I3" s="48" t="s">
        <v>42</v>
      </c>
      <c r="J3" s="48" t="s">
        <v>43</v>
      </c>
      <c r="K3" s="48" t="s">
        <v>44</v>
      </c>
      <c r="L3" s="48" t="s">
        <v>45</v>
      </c>
      <c r="M3" s="48" t="s">
        <v>46</v>
      </c>
      <c r="N3" s="48" t="s">
        <v>47</v>
      </c>
      <c r="O3" s="48" t="s">
        <v>48</v>
      </c>
    </row>
    <row r="4" spans="1:15" ht="21.95" customHeight="1">
      <c r="A4" s="56" t="s">
        <v>15</v>
      </c>
      <c r="B4" s="11" t="s">
        <v>34</v>
      </c>
      <c r="C4" s="40">
        <f>SUM(D4:O4)</f>
        <v>1200000</v>
      </c>
      <c r="D4" s="40">
        <v>180000</v>
      </c>
      <c r="E4" s="40">
        <v>50000</v>
      </c>
      <c r="F4" s="40">
        <v>150000</v>
      </c>
      <c r="G4" s="40">
        <v>100000</v>
      </c>
      <c r="H4" s="40">
        <v>50000</v>
      </c>
      <c r="I4" s="40">
        <v>50000</v>
      </c>
      <c r="J4" s="40">
        <v>70000</v>
      </c>
      <c r="K4" s="40">
        <v>50000</v>
      </c>
      <c r="L4" s="40">
        <v>50000</v>
      </c>
      <c r="M4" s="40">
        <v>200000</v>
      </c>
      <c r="N4" s="40">
        <v>150000</v>
      </c>
      <c r="O4" s="41">
        <v>100000</v>
      </c>
    </row>
    <row r="5" spans="1:15" ht="24.95" customHeight="1">
      <c r="A5" s="57"/>
      <c r="B5" s="6" t="s">
        <v>17</v>
      </c>
      <c r="C5" s="7">
        <f>SUM(D5:O5)</f>
        <v>94</v>
      </c>
      <c r="D5" s="8">
        <v>3</v>
      </c>
      <c r="E5" s="7">
        <v>1</v>
      </c>
      <c r="F5" s="7">
        <v>5</v>
      </c>
      <c r="G5" s="7">
        <v>27</v>
      </c>
      <c r="H5" s="7">
        <v>7</v>
      </c>
      <c r="I5" s="7">
        <v>17</v>
      </c>
      <c r="J5" s="7">
        <v>3</v>
      </c>
      <c r="K5" s="7">
        <v>3</v>
      </c>
      <c r="L5" s="7">
        <v>0</v>
      </c>
      <c r="M5" s="7">
        <v>10</v>
      </c>
      <c r="N5" s="7">
        <v>7</v>
      </c>
      <c r="O5" s="22">
        <v>11</v>
      </c>
    </row>
    <row r="6" spans="1:15" ht="24" customHeight="1">
      <c r="A6" s="57"/>
      <c r="B6" s="6" t="s">
        <v>33</v>
      </c>
      <c r="C6" s="28">
        <f>SUM(D6:O6)</f>
        <v>50757.8</v>
      </c>
      <c r="D6" s="61">
        <v>6500</v>
      </c>
      <c r="E6" s="53">
        <v>400</v>
      </c>
      <c r="F6" s="7">
        <v>1003.3</v>
      </c>
      <c r="G6" s="28">
        <v>11259.5</v>
      </c>
      <c r="H6" s="53">
        <v>3052</v>
      </c>
      <c r="I6" s="53">
        <v>1927</v>
      </c>
      <c r="J6" s="53">
        <v>1028</v>
      </c>
      <c r="K6" s="28">
        <v>7624</v>
      </c>
      <c r="L6" s="7">
        <v>0</v>
      </c>
      <c r="M6" s="53">
        <v>4482</v>
      </c>
      <c r="N6" s="53">
        <v>3082</v>
      </c>
      <c r="O6" s="22">
        <v>10400</v>
      </c>
    </row>
    <row r="7" spans="1:15" ht="21.95" customHeight="1">
      <c r="A7" s="57"/>
      <c r="B7" s="6" t="s">
        <v>18</v>
      </c>
      <c r="C7" s="9" t="s">
        <v>19</v>
      </c>
      <c r="D7" s="29">
        <f t="shared" ref="D7" si="0">RANK(D6,$D6:$O6)</f>
        <v>4</v>
      </c>
      <c r="E7" s="29">
        <f t="shared" ref="E7:F7" si="1">RANK(E6,$D6:$O6)</f>
        <v>11</v>
      </c>
      <c r="F7" s="29">
        <f t="shared" si="1"/>
        <v>10</v>
      </c>
      <c r="G7" s="29">
        <f>RANK(G6,$D6:$O6)</f>
        <v>1</v>
      </c>
      <c r="H7" s="29">
        <f t="shared" ref="H7:O7" si="2">RANK(H6,$D6:$O6)</f>
        <v>7</v>
      </c>
      <c r="I7" s="29">
        <f t="shared" si="2"/>
        <v>8</v>
      </c>
      <c r="J7" s="29">
        <f t="shared" si="2"/>
        <v>9</v>
      </c>
      <c r="K7" s="29">
        <f t="shared" si="2"/>
        <v>3</v>
      </c>
      <c r="L7" s="29">
        <f t="shared" si="2"/>
        <v>12</v>
      </c>
      <c r="M7" s="29">
        <f t="shared" si="2"/>
        <v>5</v>
      </c>
      <c r="N7" s="29">
        <f t="shared" si="2"/>
        <v>6</v>
      </c>
      <c r="O7" s="30">
        <f t="shared" si="2"/>
        <v>2</v>
      </c>
    </row>
    <row r="8" spans="1:15" ht="21.95" customHeight="1">
      <c r="A8" s="57"/>
      <c r="B8" s="6" t="s">
        <v>20</v>
      </c>
      <c r="C8" s="9">
        <f>SUM(D8:O8)</f>
        <v>2044</v>
      </c>
      <c r="D8" s="31">
        <v>62</v>
      </c>
      <c r="E8" s="31">
        <v>306</v>
      </c>
      <c r="F8" s="31">
        <v>468</v>
      </c>
      <c r="G8" s="31">
        <v>160</v>
      </c>
      <c r="H8" s="31">
        <v>167</v>
      </c>
      <c r="I8" s="31">
        <v>134</v>
      </c>
      <c r="J8" s="31">
        <v>58</v>
      </c>
      <c r="K8" s="31">
        <v>164</v>
      </c>
      <c r="L8" s="31">
        <v>173</v>
      </c>
      <c r="M8" s="31">
        <v>100</v>
      </c>
      <c r="N8" s="31">
        <v>164</v>
      </c>
      <c r="O8" s="32">
        <v>88</v>
      </c>
    </row>
    <row r="9" spans="1:15" ht="24">
      <c r="A9" s="57"/>
      <c r="B9" s="6" t="s">
        <v>21</v>
      </c>
      <c r="C9" s="9">
        <f>SUM(D9:O9)</f>
        <v>1213716.3999999999</v>
      </c>
      <c r="D9" s="51">
        <v>118232</v>
      </c>
      <c r="E9" s="9">
        <v>69551.3</v>
      </c>
      <c r="F9" s="9">
        <v>204821.2</v>
      </c>
      <c r="G9" s="9">
        <v>102060.8</v>
      </c>
      <c r="H9" s="9">
        <v>55574.3</v>
      </c>
      <c r="I9" s="9">
        <v>15780.7</v>
      </c>
      <c r="J9" s="52">
        <v>73154</v>
      </c>
      <c r="K9" s="52">
        <v>44071</v>
      </c>
      <c r="L9" s="9">
        <v>53958.400000000001</v>
      </c>
      <c r="M9" s="52">
        <v>226634</v>
      </c>
      <c r="N9" s="52">
        <v>163790</v>
      </c>
      <c r="O9" s="16">
        <v>86088.7</v>
      </c>
    </row>
    <row r="10" spans="1:15" ht="24.75" thickBot="1">
      <c r="A10" s="58"/>
      <c r="B10" s="10" t="s">
        <v>22</v>
      </c>
      <c r="C10" s="33">
        <f>C9/C4</f>
        <v>1.0114303333333332</v>
      </c>
      <c r="D10" s="33">
        <f t="shared" ref="D10:O10" si="3">D9/D4</f>
        <v>0.65684444444444445</v>
      </c>
      <c r="E10" s="33">
        <f t="shared" si="3"/>
        <v>1.3910260000000001</v>
      </c>
      <c r="F10" s="33">
        <f t="shared" si="3"/>
        <v>1.3654746666666668</v>
      </c>
      <c r="G10" s="33">
        <f t="shared" si="3"/>
        <v>1.020608</v>
      </c>
      <c r="H10" s="33">
        <f t="shared" si="3"/>
        <v>1.111486</v>
      </c>
      <c r="I10" s="33">
        <f t="shared" si="3"/>
        <v>0.31561400000000001</v>
      </c>
      <c r="J10" s="33">
        <f t="shared" si="3"/>
        <v>1.0450571428571429</v>
      </c>
      <c r="K10" s="33">
        <f t="shared" si="3"/>
        <v>0.88141999999999998</v>
      </c>
      <c r="L10" s="33">
        <f t="shared" si="3"/>
        <v>1.0791680000000001</v>
      </c>
      <c r="M10" s="33">
        <f t="shared" si="3"/>
        <v>1.13317</v>
      </c>
      <c r="N10" s="33">
        <f t="shared" si="3"/>
        <v>1.0919333333333334</v>
      </c>
      <c r="O10" s="34">
        <f t="shared" si="3"/>
        <v>0.86088699999999996</v>
      </c>
    </row>
    <row r="11" spans="1:15" ht="21.95" customHeight="1">
      <c r="A11" s="56" t="s">
        <v>23</v>
      </c>
      <c r="B11" s="11" t="s">
        <v>16</v>
      </c>
      <c r="C11" s="12">
        <f>SUM(D11:O11)</f>
        <v>65000</v>
      </c>
      <c r="D11" s="12">
        <v>2000</v>
      </c>
      <c r="E11" s="12">
        <v>4000</v>
      </c>
      <c r="F11" s="12">
        <v>3000</v>
      </c>
      <c r="G11" s="12">
        <v>4000</v>
      </c>
      <c r="H11" s="12">
        <v>2000</v>
      </c>
      <c r="I11" s="12" t="s">
        <v>19</v>
      </c>
      <c r="J11" s="12">
        <v>2000</v>
      </c>
      <c r="K11" s="12">
        <v>3000</v>
      </c>
      <c r="L11" s="12">
        <v>10000</v>
      </c>
      <c r="M11" s="12">
        <v>15000</v>
      </c>
      <c r="N11" s="12">
        <v>12000</v>
      </c>
      <c r="O11" s="19">
        <v>8000</v>
      </c>
    </row>
    <row r="12" spans="1:15" ht="21.95" customHeight="1">
      <c r="A12" s="57"/>
      <c r="B12" s="6" t="s">
        <v>35</v>
      </c>
      <c r="C12" s="7">
        <f>SUM(D12:O12)</f>
        <v>20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7" t="s">
        <v>19</v>
      </c>
      <c r="J12" s="7">
        <v>2</v>
      </c>
      <c r="K12" s="7">
        <v>2</v>
      </c>
      <c r="L12" s="7">
        <v>1</v>
      </c>
      <c r="M12" s="7">
        <v>2</v>
      </c>
      <c r="N12" s="7">
        <v>3</v>
      </c>
      <c r="O12" s="49">
        <v>5</v>
      </c>
    </row>
    <row r="13" spans="1:15" ht="21.95" customHeight="1">
      <c r="A13" s="57"/>
      <c r="B13" s="6" t="s">
        <v>24</v>
      </c>
      <c r="C13" s="7">
        <f>SUM(D13:O13)</f>
        <v>128184</v>
      </c>
      <c r="D13" s="7">
        <v>400</v>
      </c>
      <c r="E13" s="7">
        <v>4500</v>
      </c>
      <c r="F13" s="7">
        <v>5000</v>
      </c>
      <c r="G13" s="7">
        <v>12910.4</v>
      </c>
      <c r="H13" s="7">
        <v>2000</v>
      </c>
      <c r="I13" s="7" t="s">
        <v>19</v>
      </c>
      <c r="J13" s="7">
        <v>3000</v>
      </c>
      <c r="K13" s="7">
        <v>10800</v>
      </c>
      <c r="L13" s="7">
        <v>10000</v>
      </c>
      <c r="M13" s="7">
        <v>15573.6</v>
      </c>
      <c r="N13" s="7">
        <v>22000</v>
      </c>
      <c r="O13" s="22">
        <v>42000</v>
      </c>
    </row>
    <row r="14" spans="1:15" ht="21.95" customHeight="1" thickBot="1">
      <c r="A14" s="59"/>
      <c r="B14" s="13" t="s">
        <v>25</v>
      </c>
      <c r="C14" s="14">
        <f>C13/C11</f>
        <v>1.9720615384615385</v>
      </c>
      <c r="D14" s="14">
        <f t="shared" ref="D14" si="4">D13/D11</f>
        <v>0.2</v>
      </c>
      <c r="E14" s="14">
        <f>E13/E11</f>
        <v>1.125</v>
      </c>
      <c r="F14" s="14">
        <f>F13/F11</f>
        <v>1.6666666666666667</v>
      </c>
      <c r="G14" s="14">
        <f>G13/G11</f>
        <v>3.2275999999999998</v>
      </c>
      <c r="H14" s="14">
        <f>H13/H11</f>
        <v>1</v>
      </c>
      <c r="I14" s="14" t="s">
        <v>19</v>
      </c>
      <c r="J14" s="14">
        <f t="shared" ref="J14" si="5">J13/J11</f>
        <v>1.5</v>
      </c>
      <c r="K14" s="14">
        <f>K13/K11</f>
        <v>3.6</v>
      </c>
      <c r="L14" s="14">
        <f>L13/L11</f>
        <v>1</v>
      </c>
      <c r="M14" s="14">
        <f>M13/M11</f>
        <v>1.0382400000000001</v>
      </c>
      <c r="N14" s="14">
        <f>N13/N11</f>
        <v>1.8333333333333333</v>
      </c>
      <c r="O14" s="23">
        <f>O13/O11</f>
        <v>5.25</v>
      </c>
    </row>
    <row r="15" spans="1:15" ht="24.95" customHeight="1">
      <c r="A15" s="60" t="s">
        <v>26</v>
      </c>
      <c r="B15" s="5" t="s">
        <v>16</v>
      </c>
      <c r="C15" s="15">
        <f>SUM(E15)</f>
        <v>50000</v>
      </c>
      <c r="D15" s="15" t="s">
        <v>19</v>
      </c>
      <c r="E15" s="25">
        <v>50000</v>
      </c>
      <c r="F15" s="15" t="s">
        <v>19</v>
      </c>
      <c r="G15" s="15" t="s">
        <v>19</v>
      </c>
      <c r="H15" s="15" t="s">
        <v>19</v>
      </c>
      <c r="I15" s="15" t="s">
        <v>19</v>
      </c>
      <c r="J15" s="15" t="s">
        <v>19</v>
      </c>
      <c r="K15" s="15" t="s">
        <v>19</v>
      </c>
      <c r="L15" s="15" t="s">
        <v>19</v>
      </c>
      <c r="M15" s="15" t="s">
        <v>19</v>
      </c>
      <c r="N15" s="15" t="s">
        <v>19</v>
      </c>
      <c r="O15" s="35" t="s">
        <v>19</v>
      </c>
    </row>
    <row r="16" spans="1:15" ht="24.95" customHeight="1">
      <c r="A16" s="57"/>
      <c r="B16" s="6" t="s">
        <v>27</v>
      </c>
      <c r="C16" s="50">
        <v>410</v>
      </c>
      <c r="D16" s="7" t="s">
        <v>19</v>
      </c>
      <c r="E16" s="50">
        <v>410</v>
      </c>
      <c r="F16" s="9" t="s">
        <v>19</v>
      </c>
      <c r="G16" s="9" t="s">
        <v>19</v>
      </c>
      <c r="H16" s="9" t="s">
        <v>19</v>
      </c>
      <c r="I16" s="9" t="s">
        <v>19</v>
      </c>
      <c r="J16" s="9" t="s">
        <v>19</v>
      </c>
      <c r="K16" s="9" t="s">
        <v>19</v>
      </c>
      <c r="L16" s="9" t="s">
        <v>19</v>
      </c>
      <c r="M16" s="9" t="s">
        <v>19</v>
      </c>
      <c r="N16" s="9" t="s">
        <v>19</v>
      </c>
      <c r="O16" s="16" t="s">
        <v>19</v>
      </c>
    </row>
    <row r="17" spans="1:15" ht="24.95" customHeight="1">
      <c r="A17" s="57"/>
      <c r="B17" s="6" t="s">
        <v>24</v>
      </c>
      <c r="C17" s="50">
        <v>87000</v>
      </c>
      <c r="D17" s="7" t="s">
        <v>19</v>
      </c>
      <c r="E17" s="50">
        <v>87000</v>
      </c>
      <c r="F17" s="9" t="s">
        <v>19</v>
      </c>
      <c r="G17" s="9" t="s">
        <v>19</v>
      </c>
      <c r="H17" s="9" t="s">
        <v>19</v>
      </c>
      <c r="I17" s="9" t="s">
        <v>19</v>
      </c>
      <c r="J17" s="9" t="s">
        <v>19</v>
      </c>
      <c r="K17" s="9" t="s">
        <v>19</v>
      </c>
      <c r="L17" s="9" t="s">
        <v>19</v>
      </c>
      <c r="M17" s="9" t="s">
        <v>19</v>
      </c>
      <c r="N17" s="9" t="s">
        <v>19</v>
      </c>
      <c r="O17" s="16" t="s">
        <v>19</v>
      </c>
    </row>
    <row r="18" spans="1:15" ht="24.95" customHeight="1" thickBot="1">
      <c r="A18" s="58"/>
      <c r="B18" s="10" t="s">
        <v>28</v>
      </c>
      <c r="C18" s="26">
        <f>C17/C15</f>
        <v>1.74</v>
      </c>
      <c r="D18" s="18" t="s">
        <v>19</v>
      </c>
      <c r="E18" s="26">
        <f>E17/E15</f>
        <v>1.74</v>
      </c>
      <c r="F18" s="18" t="s">
        <v>19</v>
      </c>
      <c r="G18" s="18" t="s">
        <v>19</v>
      </c>
      <c r="H18" s="18" t="s">
        <v>19</v>
      </c>
      <c r="I18" s="18" t="s">
        <v>19</v>
      </c>
      <c r="J18" s="18" t="s">
        <v>19</v>
      </c>
      <c r="K18" s="18" t="s">
        <v>19</v>
      </c>
      <c r="L18" s="18" t="s">
        <v>19</v>
      </c>
      <c r="M18" s="18" t="s">
        <v>19</v>
      </c>
      <c r="N18" s="18" t="s">
        <v>19</v>
      </c>
      <c r="O18" s="36" t="s">
        <v>19</v>
      </c>
    </row>
    <row r="19" spans="1:15" ht="24.95" customHeight="1">
      <c r="A19" s="56" t="s">
        <v>29</v>
      </c>
      <c r="B19" s="11" t="s">
        <v>16</v>
      </c>
      <c r="C19" s="12">
        <f>SUM(D19:O19)</f>
        <v>400000</v>
      </c>
      <c r="D19" s="12">
        <v>200000</v>
      </c>
      <c r="E19" s="27">
        <v>100000</v>
      </c>
      <c r="F19" s="15" t="s">
        <v>19</v>
      </c>
      <c r="G19" s="15" t="s">
        <v>19</v>
      </c>
      <c r="H19" s="15" t="s">
        <v>19</v>
      </c>
      <c r="I19" s="15" t="s">
        <v>19</v>
      </c>
      <c r="J19" s="15" t="s">
        <v>19</v>
      </c>
      <c r="K19" s="15" t="s">
        <v>19</v>
      </c>
      <c r="L19" s="15" t="s">
        <v>19</v>
      </c>
      <c r="M19" s="12">
        <v>5000</v>
      </c>
      <c r="N19" s="12" t="s">
        <v>19</v>
      </c>
      <c r="O19" s="19">
        <v>95000</v>
      </c>
    </row>
    <row r="20" spans="1:15" ht="24.95" customHeight="1">
      <c r="A20" s="57"/>
      <c r="B20" s="6" t="s">
        <v>27</v>
      </c>
      <c r="C20" s="7">
        <f>D20+E20+M20+O20</f>
        <v>2019</v>
      </c>
      <c r="D20" s="7">
        <v>560</v>
      </c>
      <c r="E20" s="50">
        <v>821</v>
      </c>
      <c r="F20" s="9" t="s">
        <v>19</v>
      </c>
      <c r="G20" s="9" t="s">
        <v>19</v>
      </c>
      <c r="H20" s="9" t="s">
        <v>19</v>
      </c>
      <c r="I20" s="9" t="s">
        <v>19</v>
      </c>
      <c r="J20" s="9" t="s">
        <v>19</v>
      </c>
      <c r="K20" s="9" t="s">
        <v>19</v>
      </c>
      <c r="L20" s="9" t="s">
        <v>19</v>
      </c>
      <c r="M20" s="9">
        <v>38</v>
      </c>
      <c r="N20" s="9" t="s">
        <v>19</v>
      </c>
      <c r="O20" s="22">
        <v>600</v>
      </c>
    </row>
    <row r="21" spans="1:15" ht="24.95" customHeight="1">
      <c r="A21" s="57"/>
      <c r="B21" s="6" t="s">
        <v>24</v>
      </c>
      <c r="C21" s="7">
        <f>D21+E21+M21+O21</f>
        <v>538806</v>
      </c>
      <c r="D21" s="7">
        <v>270000</v>
      </c>
      <c r="E21" s="50">
        <v>152700</v>
      </c>
      <c r="F21" s="9" t="s">
        <v>19</v>
      </c>
      <c r="G21" s="9" t="s">
        <v>19</v>
      </c>
      <c r="H21" s="9" t="s">
        <v>19</v>
      </c>
      <c r="I21" s="9" t="s">
        <v>19</v>
      </c>
      <c r="J21" s="9" t="s">
        <v>19</v>
      </c>
      <c r="K21" s="9" t="s">
        <v>19</v>
      </c>
      <c r="L21" s="9" t="s">
        <v>19</v>
      </c>
      <c r="M21" s="9">
        <v>6106</v>
      </c>
      <c r="N21" s="9" t="s">
        <v>19</v>
      </c>
      <c r="O21" s="22">
        <v>110000</v>
      </c>
    </row>
    <row r="22" spans="1:15" ht="24.95" customHeight="1" thickBot="1">
      <c r="A22" s="58"/>
      <c r="B22" s="10" t="s">
        <v>28</v>
      </c>
      <c r="C22" s="17">
        <f>C21/C19</f>
        <v>1.3470150000000001</v>
      </c>
      <c r="D22" s="17">
        <f>D21/D19</f>
        <v>1.35</v>
      </c>
      <c r="E22" s="26">
        <f>E21/E19</f>
        <v>1.5269999999999999</v>
      </c>
      <c r="F22" s="18" t="s">
        <v>19</v>
      </c>
      <c r="G22" s="18" t="s">
        <v>19</v>
      </c>
      <c r="H22" s="18" t="s">
        <v>19</v>
      </c>
      <c r="I22" s="18" t="s">
        <v>19</v>
      </c>
      <c r="J22" s="18" t="s">
        <v>19</v>
      </c>
      <c r="K22" s="18" t="s">
        <v>19</v>
      </c>
      <c r="L22" s="18" t="s">
        <v>19</v>
      </c>
      <c r="M22" s="37">
        <f>M21/M19</f>
        <v>1.2212000000000001</v>
      </c>
      <c r="N22" s="38" t="s">
        <v>19</v>
      </c>
      <c r="O22" s="39">
        <f>O21/O19</f>
        <v>1.1578947368421053</v>
      </c>
    </row>
    <row r="24" spans="1:15">
      <c r="C24" s="20"/>
      <c r="D24" s="21"/>
    </row>
    <row r="25" spans="1:15">
      <c r="C25" s="20"/>
      <c r="D25" s="20"/>
    </row>
    <row r="26" spans="1:15">
      <c r="C26" s="20"/>
      <c r="D26" s="20"/>
    </row>
  </sheetData>
  <mergeCells count="5">
    <mergeCell ref="A1:O1"/>
    <mergeCell ref="A4:A10"/>
    <mergeCell ref="A11:A14"/>
    <mergeCell ref="A15:A18"/>
    <mergeCell ref="A19:A22"/>
  </mergeCells>
  <phoneticPr fontId="25" type="noConversion"/>
  <conditionalFormatting sqref="C10:O10">
    <cfRule type="containsErrors" dxfId="5" priority="6">
      <formula>ISERROR(C10)</formula>
    </cfRule>
  </conditionalFormatting>
  <conditionalFormatting sqref="C14:O14">
    <cfRule type="containsErrors" dxfId="4" priority="5">
      <formula>ISERROR(C14)</formula>
    </cfRule>
  </conditionalFormatting>
  <conditionalFormatting sqref="D18:E18 C22:E22">
    <cfRule type="containsErrors" dxfId="3" priority="4">
      <formula>ISERROR(C18)</formula>
    </cfRule>
  </conditionalFormatting>
  <conditionalFormatting sqref="M22">
    <cfRule type="containsErrors" dxfId="2" priority="3">
      <formula>ISERROR(M22)</formula>
    </cfRule>
  </conditionalFormatting>
  <conditionalFormatting sqref="O22">
    <cfRule type="containsErrors" dxfId="1" priority="2">
      <formula>ISERROR(O22)</formula>
    </cfRule>
  </conditionalFormatting>
  <conditionalFormatting sqref="C18">
    <cfRule type="containsErrors" dxfId="0" priority="1">
      <formula>ISERROR(C18)</formula>
    </cfRule>
  </conditionalFormatting>
  <printOptions horizontalCentered="1" verticalCentered="1"/>
  <pageMargins left="0" right="0" top="0.19685039370078741" bottom="0.19685039370078741" header="0" footer="0.15748031496062992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"/>
  <sheetViews>
    <sheetView workbookViewId="0">
      <selection activeCell="E5" sqref="E5"/>
    </sheetView>
  </sheetViews>
  <sheetFormatPr defaultColWidth="9" defaultRowHeight="13.5"/>
  <cols>
    <col min="1" max="1" width="15" customWidth="1"/>
  </cols>
  <sheetData>
    <row r="3" spans="1:13">
      <c r="A3" s="1" t="str">
        <f>通报表!B2</f>
        <v>项  目</v>
      </c>
      <c r="B3" s="1" t="str">
        <f>通报表!D2</f>
        <v>多湖</v>
      </c>
      <c r="C3" s="1" t="str">
        <f>通报表!E2</f>
        <v>东孝</v>
      </c>
      <c r="D3" s="1" t="str">
        <f>通报表!F2</f>
        <v>赤松</v>
      </c>
      <c r="E3" s="1" t="str">
        <f>通报表!G2</f>
        <v>曹宅</v>
      </c>
      <c r="F3" s="1" t="str">
        <f>通报表!H2</f>
        <v>塘雅</v>
      </c>
      <c r="G3" s="1" t="str">
        <f>通报表!I2</f>
        <v>源东</v>
      </c>
      <c r="H3" s="1" t="str">
        <f>通报表!J2</f>
        <v>澧浦</v>
      </c>
      <c r="I3" s="1" t="str">
        <f>通报表!K2</f>
        <v>岭下</v>
      </c>
      <c r="J3" s="1" t="str">
        <f>通报表!L2</f>
        <v>江东</v>
      </c>
      <c r="K3" s="1" t="str">
        <f>通报表!M2</f>
        <v>孝顺</v>
      </c>
      <c r="L3" s="1" t="str">
        <f>通报表!N2</f>
        <v>傅村</v>
      </c>
      <c r="M3" s="1" t="str">
        <f>通报表!O2</f>
        <v>鞋塘</v>
      </c>
    </row>
    <row r="4" spans="1:13">
      <c r="A4" s="2" t="s">
        <v>30</v>
      </c>
      <c r="B4" s="1">
        <f>通报表!D7</f>
        <v>4</v>
      </c>
      <c r="C4" s="1">
        <f>通报表!E7</f>
        <v>11</v>
      </c>
      <c r="D4" s="1">
        <f>通报表!F7</f>
        <v>10</v>
      </c>
      <c r="E4" s="1">
        <f>通报表!G7</f>
        <v>1</v>
      </c>
      <c r="F4" s="1">
        <f>通报表!H7</f>
        <v>7</v>
      </c>
      <c r="G4" s="1">
        <f>通报表!I7</f>
        <v>8</v>
      </c>
      <c r="H4" s="1">
        <f>通报表!J7</f>
        <v>9</v>
      </c>
      <c r="I4" s="1">
        <f>通报表!K7</f>
        <v>3</v>
      </c>
      <c r="J4" s="1">
        <f>通报表!L7</f>
        <v>12</v>
      </c>
      <c r="K4" s="1">
        <f>通报表!M7</f>
        <v>5</v>
      </c>
      <c r="L4" s="1">
        <f>通报表!N7</f>
        <v>6</v>
      </c>
      <c r="M4" s="1">
        <f>通报表!O7</f>
        <v>2</v>
      </c>
    </row>
    <row r="5" spans="1:13">
      <c r="A5" s="3" t="s">
        <v>31</v>
      </c>
      <c r="B5">
        <f>RANK(B6,$B$6:$M$6)</f>
        <v>11</v>
      </c>
      <c r="C5">
        <f t="shared" ref="C5" si="0">RANK(C6,$B$6:$M$6)</f>
        <v>1</v>
      </c>
      <c r="D5">
        <f t="shared" ref="D5:E5" si="1">RANK(D6,$B$6:$M$6)</f>
        <v>2</v>
      </c>
      <c r="E5">
        <f t="shared" si="1"/>
        <v>8</v>
      </c>
      <c r="F5">
        <f t="shared" ref="F5:M5" si="2">RANK(F6,$B$6:$M$6)</f>
        <v>4</v>
      </c>
      <c r="G5">
        <f t="shared" si="2"/>
        <v>12</v>
      </c>
      <c r="H5">
        <f t="shared" si="2"/>
        <v>7</v>
      </c>
      <c r="I5">
        <f t="shared" si="2"/>
        <v>9</v>
      </c>
      <c r="J5">
        <f t="shared" si="2"/>
        <v>6</v>
      </c>
      <c r="K5">
        <f t="shared" si="2"/>
        <v>3</v>
      </c>
      <c r="L5">
        <f t="shared" si="2"/>
        <v>5</v>
      </c>
      <c r="M5">
        <f t="shared" si="2"/>
        <v>10</v>
      </c>
    </row>
    <row r="6" spans="1:13">
      <c r="A6" s="2" t="s">
        <v>32</v>
      </c>
      <c r="B6" s="4">
        <f>通报表!D10</f>
        <v>0.65684444444444445</v>
      </c>
      <c r="C6" s="4">
        <f>通报表!E10</f>
        <v>1.3910260000000001</v>
      </c>
      <c r="D6" s="4">
        <f>通报表!F10</f>
        <v>1.3654746666666668</v>
      </c>
      <c r="E6" s="4">
        <f>通报表!G10</f>
        <v>1.020608</v>
      </c>
      <c r="F6" s="4">
        <f>通报表!H10</f>
        <v>1.111486</v>
      </c>
      <c r="G6" s="4">
        <f>通报表!I10</f>
        <v>0.31561400000000001</v>
      </c>
      <c r="H6" s="4">
        <f>通报表!J10</f>
        <v>1.0450571428571429</v>
      </c>
      <c r="I6" s="4">
        <f>通报表!K10</f>
        <v>0.88141999999999998</v>
      </c>
      <c r="J6" s="4">
        <f>通报表!L10</f>
        <v>1.0791680000000001</v>
      </c>
      <c r="K6" s="4">
        <f>通报表!M10</f>
        <v>1.13317</v>
      </c>
      <c r="L6" s="4">
        <f>通报表!N10</f>
        <v>1.0919333333333334</v>
      </c>
      <c r="M6" s="4">
        <f>通报表!O10</f>
        <v>0.86088699999999996</v>
      </c>
    </row>
  </sheetData>
  <phoneticPr fontId="2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通报表</vt:lpstr>
      <vt:lpstr>图表数据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微软用户</cp:lastModifiedBy>
  <cp:lastPrinted>2015-10-29T06:52:51Z</cp:lastPrinted>
  <dcterms:created xsi:type="dcterms:W3CDTF">2006-09-13T11:21:00Z</dcterms:created>
  <dcterms:modified xsi:type="dcterms:W3CDTF">2015-11-06T00:57:53Z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2052-9.1.0.4856</vt:lpwstr>
  </property>
</Properties>
</file>