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35" firstSheet="2" activeTab="2"/>
  </bookViews>
  <sheets>
    <sheet name="汇总" sheetId="1" state="hidden" r:id="rId1"/>
    <sheet name="进度月报（今日金东）" sheetId="2" state="hidden" r:id="rId2"/>
    <sheet name="无违建村" sheetId="3" r:id="rId3"/>
    <sheet name="进度月报 (例会用)" sheetId="4" r:id="rId4"/>
    <sheet name="完成情况表" sheetId="5" state="hidden" r:id="rId5"/>
    <sheet name="月计划表" sheetId="6" state="hidden" r:id="rId6"/>
    <sheet name="汇总表" sheetId="7" r:id="rId7"/>
  </sheets>
  <externalReferences>
    <externalReference r:id="rId9"/>
    <externalReference r:id="rId10"/>
  </externalReferences>
  <definedNames>
    <definedName name="_xlnm.Print_Titles" localSheetId="2">无违建村!$1:3</definedName>
    <definedName name="_xlnm._FilterDatabase" localSheetId="2" hidden="1">无违建村!$A$3:$U$514</definedName>
    <definedName name="_xlnm.Print_Titles" localSheetId="3">'进度月报 (例会用)'!$3:5</definedName>
    <definedName name="安村">[1]行政村!$C$3:$C$85</definedName>
    <definedName name="安里">[1]行政村!$K$3:$K$85</definedName>
    <definedName name="白路头">[1]行政村!$M$3:$M$85</definedName>
    <definedName name="白沙畈">[1]行政村!$L$3:$L$85</definedName>
    <definedName name="包村">[1]行政村!$I$3:$I$85</definedName>
    <definedName name="北山口">[1]行政村!$B$3:$B$85</definedName>
    <definedName name="苍头">[1]行政村!$F$3:$F$85</definedName>
    <definedName name="陈坞">[1]行政村!$H$3:$H$85</definedName>
    <definedName name="村里">[1]行政村!$J$3:$J$85</definedName>
    <definedName name="大项村">[1]行政村!$D$3:$D$85</definedName>
    <definedName name="方塘">[1]行政村!$G$3:$G$85</definedName>
    <definedName name="庄头">[1]行政村!$E$3:$E$85</definedName>
  </definedNames>
  <calcPr calcId="144525"/>
  <pivotCaches>
    <pivotCache cacheId="0" r:id="rId8"/>
  </pivotCaches>
</workbook>
</file>

<file path=xl/sharedStrings.xml><?xml version="1.0" encoding="utf-8"?>
<sst xmlns="http://schemas.openxmlformats.org/spreadsheetml/2006/main" count="1046">
  <si>
    <t>金东区“无违建村（社区）”创建汇总表（挂牌村）</t>
  </si>
  <si>
    <t>乡镇</t>
  </si>
  <si>
    <t>沿路村数</t>
  </si>
  <si>
    <t>集镇所在地村数</t>
  </si>
  <si>
    <t>秀美乡村村数</t>
  </si>
  <si>
    <t>农旅村村数</t>
  </si>
  <si>
    <t>重点村村数</t>
  </si>
  <si>
    <t>总村数（不重复计算）</t>
  </si>
  <si>
    <t>备注</t>
  </si>
  <si>
    <t>曹宅</t>
  </si>
  <si>
    <t>赤松</t>
  </si>
  <si>
    <t>东孝</t>
  </si>
  <si>
    <t>市联系街道</t>
  </si>
  <si>
    <t>多湖</t>
  </si>
  <si>
    <t>区政府所在地</t>
  </si>
  <si>
    <t>傅村</t>
  </si>
  <si>
    <t>江东</t>
  </si>
  <si>
    <t>澧浦</t>
  </si>
  <si>
    <t>岭下</t>
  </si>
  <si>
    <t>塘雅</t>
  </si>
  <si>
    <t>省联系镇</t>
  </si>
  <si>
    <t>孝顺</t>
  </si>
  <si>
    <t>鞋塘</t>
  </si>
  <si>
    <t>源东</t>
  </si>
  <si>
    <t>总计</t>
  </si>
  <si>
    <t>金东区2015年沿路沿线村、秀美村、农旅村、集镇所在地村率先完成创“无违建村”进度督查通报表(截止10月30日)</t>
  </si>
  <si>
    <t>月份</t>
  </si>
  <si>
    <t>总
村数</t>
  </si>
  <si>
    <t>内容</t>
  </si>
  <si>
    <t>区挂牌创建村</t>
  </si>
  <si>
    <t>乡镇自排创建村</t>
  </si>
  <si>
    <t>无违建村总量</t>
  </si>
  <si>
    <t>累计</t>
  </si>
  <si>
    <t>本月</t>
  </si>
  <si>
    <t>村数</t>
  </si>
  <si>
    <t>占比</t>
  </si>
  <si>
    <t>计划</t>
  </si>
  <si>
    <t>完成</t>
  </si>
  <si>
    <t>已初验（9个）：杜宅；金溪、花厅、山王、东京、前王、龙一、梅西塘、前婆桥。</t>
  </si>
  <si>
    <t>已初验（3个）：大源、西余、上汪</t>
  </si>
  <si>
    <t>市级联系街道</t>
  </si>
  <si>
    <t>已初验（12个）：王牌、麻车塘、滨江、金瓯、东景、凤凰庵、黄沙塘、经堂头、山垅头、下王、下于、前田</t>
  </si>
  <si>
    <t>已初验（2个）：新屋、樟新</t>
  </si>
  <si>
    <t>已初验（2个）：六石、上叶家。</t>
  </si>
  <si>
    <t>已初验（7个）：湖园、焦岩、孔坑、浪石头、徐里、黄浦坑、杨川</t>
  </si>
  <si>
    <t>已初验（11个）：下埠头、朱墈头、毛里、铁店、杨宅、汪碗、下西王、前余、上邵、下徐，任宅前。</t>
  </si>
  <si>
    <t>已初验（22个）：严宅、釜章、王溪、新村、上保、诗后山、下辽、三汶塘、王山、柿树塘、摩诃、岭二、包村、石塘街、桥头、山南头、畈田、彭村，汤村、岭四、杨梅峡、严坞；</t>
  </si>
  <si>
    <t>省级联系镇</t>
  </si>
  <si>
    <t>已初验（23个）：竹村、前蒋、石板堰、金尚塘、王山下、塘一、雅河、前溪边、羊尖山、溪干、竹溪塘、对头山、下吴、红星、西京、新店、村里、寺前、徐村埠、桥头陆、下溪口、上溪口、楼下徐；</t>
  </si>
  <si>
    <t>已初验（12个）：半垄、后施、尖阳岭、双尖、大路、阳郑、施堰头、大塘、雅高、分水岗、俩头塘、王安；</t>
  </si>
  <si>
    <t>合计</t>
  </si>
  <si>
    <t>注：1、各乡镇创建合格村以总村数的60%为基数，超额完成的另加考核分，达示范村标准的按比例另加考核分；2、合格村未达60%或挂牌督办创建村未完成的另扣考核分。</t>
  </si>
  <si>
    <t>金东区无违建村（社区）创建计划及进度（截止12月16日）</t>
  </si>
  <si>
    <t>总序</t>
  </si>
  <si>
    <t>分序</t>
  </si>
  <si>
    <t>行政村</t>
  </si>
  <si>
    <t>等级</t>
  </si>
  <si>
    <t>集镇所在地</t>
  </si>
  <si>
    <t>重点村</t>
  </si>
  <si>
    <t>沿路</t>
  </si>
  <si>
    <t>秀美乡村</t>
  </si>
  <si>
    <t>农旅村</t>
  </si>
  <si>
    <t>计划月份</t>
  </si>
  <si>
    <t>计划创建日期</t>
  </si>
  <si>
    <t>乡镇责任人</t>
  </si>
  <si>
    <t>目标</t>
  </si>
  <si>
    <t>乡镇初验</t>
  </si>
  <si>
    <t>区级验收</t>
  </si>
  <si>
    <t>完成月份</t>
  </si>
  <si>
    <t>公示批次</t>
  </si>
  <si>
    <t>奖励</t>
  </si>
  <si>
    <t>支付批次</t>
  </si>
  <si>
    <t>杜宅</t>
  </si>
  <si>
    <t>*</t>
  </si>
  <si>
    <t>市重点村</t>
  </si>
  <si>
    <t>秀美村</t>
  </si>
  <si>
    <t>8月底</t>
  </si>
  <si>
    <t>游松辉</t>
  </si>
  <si>
    <t>示范</t>
  </si>
  <si>
    <t>合格</t>
  </si>
  <si>
    <t>一</t>
  </si>
  <si>
    <t>三</t>
  </si>
  <si>
    <t>二季度市重点村</t>
  </si>
  <si>
    <t>上目宋</t>
  </si>
  <si>
    <t>03省道</t>
  </si>
  <si>
    <t>精品村</t>
  </si>
  <si>
    <t>9月底</t>
  </si>
  <si>
    <t>叶青</t>
  </si>
  <si>
    <t>四</t>
  </si>
  <si>
    <t>大黄村</t>
  </si>
  <si>
    <t>李锦</t>
  </si>
  <si>
    <t>非法一户多宅</t>
  </si>
  <si>
    <t>花厅</t>
  </si>
  <si>
    <t>郑锡忠</t>
  </si>
  <si>
    <t>二</t>
  </si>
  <si>
    <t>黄金畈</t>
  </si>
  <si>
    <t>吕学东</t>
  </si>
  <si>
    <t>桥西</t>
  </si>
  <si>
    <t>曹塘澧</t>
  </si>
  <si>
    <t>方苏佳</t>
  </si>
  <si>
    <t>黄鹤山</t>
  </si>
  <si>
    <t>金义快速路</t>
  </si>
  <si>
    <t>周朝辉</t>
  </si>
  <si>
    <t>上明路</t>
  </si>
  <si>
    <t>方秀玲</t>
  </si>
  <si>
    <t>信访，少处置资料</t>
  </si>
  <si>
    <t>横腊</t>
  </si>
  <si>
    <t>午塘头</t>
  </si>
  <si>
    <t>曹菊仙</t>
  </si>
  <si>
    <t>姜山</t>
  </si>
  <si>
    <t>金溪</t>
  </si>
  <si>
    <t>俞小飞</t>
  </si>
  <si>
    <t>整改</t>
  </si>
  <si>
    <t>六大山</t>
  </si>
  <si>
    <t>补资料</t>
  </si>
  <si>
    <t>毛头山</t>
  </si>
  <si>
    <t>余向前</t>
  </si>
  <si>
    <t>建新未拆旧</t>
  </si>
  <si>
    <t>西京</t>
  </si>
  <si>
    <t>黄乃奇</t>
  </si>
  <si>
    <t>宅口</t>
  </si>
  <si>
    <t>吕回</t>
  </si>
  <si>
    <t>小黄村</t>
  </si>
  <si>
    <t>示范村</t>
  </si>
  <si>
    <t>10月底</t>
  </si>
  <si>
    <t>严新忠</t>
  </si>
  <si>
    <t>横溪</t>
  </si>
  <si>
    <t>薛钏宏</t>
  </si>
  <si>
    <t>前王</t>
  </si>
  <si>
    <t>王君</t>
  </si>
  <si>
    <t>信访未处置到位</t>
  </si>
  <si>
    <t>屯家岭</t>
  </si>
  <si>
    <t>罗涵</t>
  </si>
  <si>
    <t>少信访处置资料</t>
  </si>
  <si>
    <t>山王</t>
  </si>
  <si>
    <t>傅宾义</t>
  </si>
  <si>
    <t>白渡</t>
  </si>
  <si>
    <t>华金成</t>
  </si>
  <si>
    <t>桥下</t>
  </si>
  <si>
    <t>张宇</t>
  </si>
  <si>
    <t>胡宅</t>
  </si>
  <si>
    <t>金仁塘</t>
  </si>
  <si>
    <t>郑宝洪</t>
  </si>
  <si>
    <t>下山</t>
  </si>
  <si>
    <t>汪慧芳</t>
  </si>
  <si>
    <t>下张</t>
  </si>
  <si>
    <t>方俊</t>
  </si>
  <si>
    <t>雅里</t>
  </si>
  <si>
    <t>万传发</t>
  </si>
  <si>
    <t>杨高畈</t>
  </si>
  <si>
    <t>王燕茹</t>
  </si>
  <si>
    <t>11月底</t>
  </si>
  <si>
    <t>何建林</t>
  </si>
  <si>
    <t>东京</t>
  </si>
  <si>
    <t>张文燕</t>
  </si>
  <si>
    <t>老房未挂牌未腾空，信访</t>
  </si>
  <si>
    <t>龙一</t>
  </si>
  <si>
    <t>赵鸣</t>
  </si>
  <si>
    <t>百合塘</t>
  </si>
  <si>
    <t>朱云辉</t>
  </si>
  <si>
    <t>春塘</t>
  </si>
  <si>
    <t>东前路</t>
  </si>
  <si>
    <t>朱永忠</t>
  </si>
  <si>
    <t>旧房收押金未收回</t>
  </si>
  <si>
    <t>千人安</t>
  </si>
  <si>
    <t>金胜利</t>
  </si>
  <si>
    <t>前庄</t>
  </si>
  <si>
    <t>曹根旺</t>
  </si>
  <si>
    <t>山下洪</t>
  </si>
  <si>
    <t>五石堰</t>
  </si>
  <si>
    <t>新安</t>
  </si>
  <si>
    <t>岩后</t>
  </si>
  <si>
    <t>刘洪卫</t>
  </si>
  <si>
    <t>安村</t>
  </si>
  <si>
    <t>包宅</t>
  </si>
  <si>
    <t>一户多宅不处置到位</t>
  </si>
  <si>
    <t>曹公</t>
  </si>
  <si>
    <t>大溪滩</t>
  </si>
  <si>
    <t>东桑园</t>
  </si>
  <si>
    <t>东山</t>
  </si>
  <si>
    <t>杜店</t>
  </si>
  <si>
    <t>红珠山</t>
  </si>
  <si>
    <t>黄金岭</t>
  </si>
  <si>
    <t>枧头</t>
  </si>
  <si>
    <t>金南山</t>
  </si>
  <si>
    <t>龙二</t>
  </si>
  <si>
    <t>梅西塘</t>
  </si>
  <si>
    <t>潘村</t>
  </si>
  <si>
    <t>七宝塘</t>
  </si>
  <si>
    <t>前婆桥</t>
  </si>
  <si>
    <t>上留庄</t>
  </si>
  <si>
    <t>上沙塘</t>
  </si>
  <si>
    <t>寺畈</t>
  </si>
  <si>
    <t>西林</t>
  </si>
  <si>
    <t>溪头</t>
  </si>
  <si>
    <t>朱大塘</t>
  </si>
  <si>
    <t>三季度市重点村</t>
  </si>
  <si>
    <t>下钱</t>
  </si>
  <si>
    <t>陆旭升</t>
  </si>
  <si>
    <t>大源</t>
  </si>
  <si>
    <t>施鸣芳</t>
  </si>
  <si>
    <t>下陈</t>
  </si>
  <si>
    <t>金振</t>
  </si>
  <si>
    <t>四季度市重点村</t>
  </si>
  <si>
    <t>王宅</t>
  </si>
  <si>
    <t>叶建茹</t>
  </si>
  <si>
    <t>石下</t>
  </si>
  <si>
    <t>赵原亿</t>
  </si>
  <si>
    <t>未处置到位</t>
  </si>
  <si>
    <t>石桥</t>
  </si>
  <si>
    <t>胡长春</t>
  </si>
  <si>
    <t>郭村</t>
  </si>
  <si>
    <t>胡敬明</t>
  </si>
  <si>
    <t>上汪</t>
  </si>
  <si>
    <t>吴春森</t>
  </si>
  <si>
    <t>双塘</t>
  </si>
  <si>
    <t>薛秋林</t>
  </si>
  <si>
    <t>下潘</t>
  </si>
  <si>
    <t>范锦明</t>
  </si>
  <si>
    <t>仙桥</t>
  </si>
  <si>
    <t>蒋祝文</t>
  </si>
  <si>
    <t>下牌塘</t>
  </si>
  <si>
    <t>曹增智</t>
  </si>
  <si>
    <t>下塔山</t>
  </si>
  <si>
    <t>黄洪茂</t>
  </si>
  <si>
    <t>北山口</t>
  </si>
  <si>
    <t>潘捷</t>
  </si>
  <si>
    <t>东塘</t>
  </si>
  <si>
    <t>邵江伟</t>
  </si>
  <si>
    <t>棉塘</t>
  </si>
  <si>
    <t>张跃进</t>
  </si>
  <si>
    <t>桥里方</t>
  </si>
  <si>
    <t>叶顺棋</t>
  </si>
  <si>
    <t>石耕背</t>
  </si>
  <si>
    <t>邵江琴</t>
  </si>
  <si>
    <t>西余</t>
  </si>
  <si>
    <t>邢瑞军</t>
  </si>
  <si>
    <t>处置资料不齐</t>
  </si>
  <si>
    <t>月塘</t>
  </si>
  <si>
    <t>戴广超</t>
  </si>
  <si>
    <t>黄泥垅</t>
  </si>
  <si>
    <t>金文俊</t>
  </si>
  <si>
    <t>下杨</t>
  </si>
  <si>
    <t>蔡荣春、周卓宁</t>
  </si>
  <si>
    <t>尘不染</t>
  </si>
  <si>
    <t>二环路</t>
  </si>
  <si>
    <t>盛承法</t>
  </si>
  <si>
    <t>岩塘</t>
  </si>
  <si>
    <t>傅卫锋</t>
  </si>
  <si>
    <t>山口冯</t>
  </si>
  <si>
    <t>王雅群</t>
  </si>
  <si>
    <t>高塘</t>
  </si>
  <si>
    <t>郑建新</t>
  </si>
  <si>
    <t>上项村</t>
  </si>
  <si>
    <t>章国明</t>
  </si>
  <si>
    <t>下新屋</t>
  </si>
  <si>
    <t>钱颖</t>
  </si>
  <si>
    <t>桥东</t>
  </si>
  <si>
    <t>叶燕平</t>
  </si>
  <si>
    <t>石牌</t>
  </si>
  <si>
    <t>章土芳</t>
  </si>
  <si>
    <t>新屋头</t>
  </si>
  <si>
    <t>刘学峰</t>
  </si>
  <si>
    <t>中联</t>
  </si>
  <si>
    <t>姜惠敏</t>
  </si>
  <si>
    <t>上钱</t>
  </si>
  <si>
    <t>章双双</t>
  </si>
  <si>
    <t>双门</t>
  </si>
  <si>
    <t>岗上</t>
  </si>
  <si>
    <t>官沿头</t>
  </si>
  <si>
    <t>谢显德</t>
  </si>
  <si>
    <t>洪村</t>
  </si>
  <si>
    <t>陈月圆</t>
  </si>
  <si>
    <t>西前路</t>
  </si>
  <si>
    <t>王巨成</t>
  </si>
  <si>
    <t>钟头</t>
  </si>
  <si>
    <t>刘永萍</t>
  </si>
  <si>
    <t>滨江</t>
  </si>
  <si>
    <t>张顺田</t>
  </si>
  <si>
    <t>翡翠城高空搭建</t>
  </si>
  <si>
    <t>东景</t>
  </si>
  <si>
    <t>曹群峰</t>
  </si>
  <si>
    <t>路边搭建</t>
  </si>
  <si>
    <t>金瓯</t>
  </si>
  <si>
    <t>徐志文
游旭琪</t>
  </si>
  <si>
    <t>搭建</t>
  </si>
  <si>
    <t>麻车塘</t>
  </si>
  <si>
    <t>项建军</t>
  </si>
  <si>
    <t>搭建未拆除</t>
  </si>
  <si>
    <t>王牌</t>
  </si>
  <si>
    <t>吴慧娟</t>
  </si>
  <si>
    <t>村口高空搭建</t>
  </si>
  <si>
    <t>凤凰庵</t>
  </si>
  <si>
    <t>郑丽娟</t>
  </si>
  <si>
    <t>二环内</t>
  </si>
  <si>
    <t>黄沙塘</t>
  </si>
  <si>
    <t>方依星</t>
  </si>
  <si>
    <t>台账需整改</t>
  </si>
  <si>
    <t>经堂头</t>
  </si>
  <si>
    <t>邵永顺</t>
  </si>
  <si>
    <t>二环内，台账需整改</t>
  </si>
  <si>
    <t>毛竹园</t>
  </si>
  <si>
    <t>黄俊霞</t>
  </si>
  <si>
    <t>五</t>
  </si>
  <si>
    <t xml:space="preserve"> </t>
  </si>
  <si>
    <t>山垄头</t>
  </si>
  <si>
    <t>叶超</t>
  </si>
  <si>
    <t>下王</t>
  </si>
  <si>
    <t>叶德生</t>
  </si>
  <si>
    <t>下于</t>
  </si>
  <si>
    <t>朱桂香</t>
  </si>
  <si>
    <t xml:space="preserve"> 台账需整改</t>
  </si>
  <si>
    <t>东藕塘</t>
  </si>
  <si>
    <t>杜文仙</t>
  </si>
  <si>
    <t>湖菱桥</t>
  </si>
  <si>
    <t>戴毅</t>
  </si>
  <si>
    <t>前田</t>
  </si>
  <si>
    <t>叶旭鸿</t>
  </si>
  <si>
    <t>施村</t>
  </si>
  <si>
    <t>王双玲</t>
  </si>
  <si>
    <t>叶明</t>
  </si>
  <si>
    <t>方美玉</t>
  </si>
  <si>
    <t>雅芳埠</t>
  </si>
  <si>
    <t>金瓯路</t>
  </si>
  <si>
    <t>陈亮</t>
  </si>
  <si>
    <t>戴店</t>
  </si>
  <si>
    <t>周廷洪</t>
  </si>
  <si>
    <t>陶朱路</t>
  </si>
  <si>
    <t>陶晓斌</t>
  </si>
  <si>
    <t>杨溪</t>
  </si>
  <si>
    <t>方基林</t>
  </si>
  <si>
    <t>桥头</t>
  </si>
  <si>
    <t>金含</t>
  </si>
  <si>
    <t>王跃军</t>
  </si>
  <si>
    <t>东关</t>
  </si>
  <si>
    <t>朱建斌</t>
  </si>
  <si>
    <t>金东</t>
  </si>
  <si>
    <t>吴玉英</t>
  </si>
  <si>
    <t>楼店</t>
  </si>
  <si>
    <t>庄昌友</t>
  </si>
  <si>
    <t>新屋</t>
  </si>
  <si>
    <t>金义东线</t>
  </si>
  <si>
    <t>2015.10</t>
  </si>
  <si>
    <t>罗小元</t>
  </si>
  <si>
    <t>樟新</t>
  </si>
  <si>
    <t>2015.9</t>
  </si>
  <si>
    <t>郑启云</t>
  </si>
  <si>
    <t>厅上</t>
  </si>
  <si>
    <t>方永</t>
  </si>
  <si>
    <t>西盛</t>
  </si>
  <si>
    <t>张少京</t>
  </si>
  <si>
    <t>横塘沿</t>
  </si>
  <si>
    <t>柳灵娟</t>
  </si>
  <si>
    <t>下渎口</t>
  </si>
  <si>
    <t>王文华</t>
  </si>
  <si>
    <t>永红</t>
  </si>
  <si>
    <t>陈志生</t>
  </si>
  <si>
    <t>整村搬迁</t>
  </si>
  <si>
    <t>东盛</t>
  </si>
  <si>
    <t>宋生权</t>
  </si>
  <si>
    <t>东龙口</t>
  </si>
  <si>
    <t>2015.11</t>
  </si>
  <si>
    <t>刘泉</t>
  </si>
  <si>
    <t>王宅埠</t>
  </si>
  <si>
    <t>吴航、孟梅</t>
  </si>
  <si>
    <t>缸窑</t>
  </si>
  <si>
    <t>李金良</t>
  </si>
  <si>
    <t>孟宅</t>
  </si>
  <si>
    <t>胡景明</t>
  </si>
  <si>
    <t>泉源</t>
  </si>
  <si>
    <t>朱世春</t>
  </si>
  <si>
    <t>社坛头</t>
  </si>
  <si>
    <t>周黎明、吴其平</t>
  </si>
  <si>
    <t>大项村</t>
  </si>
  <si>
    <t>盛跃军</t>
  </si>
  <si>
    <t>黄泥山</t>
  </si>
  <si>
    <t>近宅</t>
  </si>
  <si>
    <t>里央田</t>
  </si>
  <si>
    <t>林头</t>
  </si>
  <si>
    <t>毛草山</t>
  </si>
  <si>
    <t>牛皮塘</t>
  </si>
  <si>
    <t>七里畈</t>
  </si>
  <si>
    <t>上古井</t>
  </si>
  <si>
    <t>十二里</t>
  </si>
  <si>
    <t>潭头</t>
  </si>
  <si>
    <t>潭头滩</t>
  </si>
  <si>
    <t>汀村</t>
  </si>
  <si>
    <t>王坦</t>
  </si>
  <si>
    <t>望府墩</t>
  </si>
  <si>
    <t>雅地</t>
  </si>
  <si>
    <t>杨宅</t>
  </si>
  <si>
    <t>叶宅</t>
  </si>
  <si>
    <t>驿头</t>
  </si>
  <si>
    <t>庄头</t>
  </si>
  <si>
    <t>六石</t>
  </si>
  <si>
    <t>盛贤春、潘振峥</t>
  </si>
  <si>
    <t>整体搬迁村</t>
  </si>
  <si>
    <t>上叶家</t>
  </si>
  <si>
    <t>张鹏</t>
  </si>
  <si>
    <t>溪口</t>
  </si>
  <si>
    <t>余晓伟、柳金棋</t>
  </si>
  <si>
    <t>深塘坞</t>
  </si>
  <si>
    <t>周志强</t>
  </si>
  <si>
    <t>东石塘</t>
  </si>
  <si>
    <t>俞锦标、陈善生</t>
  </si>
  <si>
    <t>后祖</t>
  </si>
  <si>
    <t>范晨曲</t>
  </si>
  <si>
    <t>畈田蒋</t>
  </si>
  <si>
    <t>方志春</t>
  </si>
  <si>
    <t>优秀历史文化村</t>
  </si>
  <si>
    <t>何家</t>
  </si>
  <si>
    <t>庄燕来</t>
  </si>
  <si>
    <t>后傅</t>
  </si>
  <si>
    <t>蒋静华</t>
  </si>
  <si>
    <t>江岩山</t>
  </si>
  <si>
    <t>傅根余</t>
  </si>
  <si>
    <t>上沈</t>
  </si>
  <si>
    <t>周华亮</t>
  </si>
  <si>
    <t>山头下（双溪）</t>
  </si>
  <si>
    <t>方卫星、邓凯姗</t>
  </si>
  <si>
    <t>向阳</t>
  </si>
  <si>
    <t>杨建新</t>
  </si>
  <si>
    <t>杨家</t>
  </si>
  <si>
    <t>郭跃平、陈新潮</t>
  </si>
  <si>
    <t>寿昌市</t>
  </si>
  <si>
    <t>黄志明</t>
  </si>
  <si>
    <t>凤塘</t>
  </si>
  <si>
    <t>傅得基</t>
  </si>
  <si>
    <t>傅二</t>
  </si>
  <si>
    <t>杜凯军</t>
  </si>
  <si>
    <t>傅三</t>
  </si>
  <si>
    <t>余艳阳、楼超萍</t>
  </si>
  <si>
    <t>傅一</t>
  </si>
  <si>
    <t>涂志高</t>
  </si>
  <si>
    <t>石狮塘</t>
  </si>
  <si>
    <t>丁磊</t>
  </si>
  <si>
    <t>大路沈</t>
  </si>
  <si>
    <t>叶军</t>
  </si>
  <si>
    <t>洪塘畈</t>
  </si>
  <si>
    <t>苍头</t>
  </si>
  <si>
    <t>东后徐</t>
  </si>
  <si>
    <t>后畈</t>
  </si>
  <si>
    <t>上何</t>
  </si>
  <si>
    <t>上姜</t>
  </si>
  <si>
    <t>上柳家</t>
  </si>
  <si>
    <t>水阁</t>
  </si>
  <si>
    <t>田塘背</t>
  </si>
  <si>
    <t>西周</t>
  </si>
  <si>
    <t>下柳家</t>
  </si>
  <si>
    <t>下溪</t>
  </si>
  <si>
    <t>徐家</t>
  </si>
  <si>
    <t>祝家</t>
  </si>
  <si>
    <t>湖园</t>
  </si>
  <si>
    <t>金武公路</t>
  </si>
  <si>
    <t>7月底</t>
  </si>
  <si>
    <t>朱爱辉</t>
  </si>
  <si>
    <t>预付6万</t>
  </si>
  <si>
    <t>杨川</t>
  </si>
  <si>
    <t>330国道</t>
  </si>
  <si>
    <t>杨定一</t>
  </si>
  <si>
    <t>焦岩</t>
  </si>
  <si>
    <t>傅国栋  王永喜</t>
  </si>
  <si>
    <t>徐里</t>
  </si>
  <si>
    <t>朱聚文</t>
  </si>
  <si>
    <t>孔坑</t>
  </si>
  <si>
    <t>王俊</t>
  </si>
  <si>
    <t>十八里</t>
  </si>
  <si>
    <t>靳建立</t>
  </si>
  <si>
    <t>经营性用房未处置</t>
  </si>
  <si>
    <t>浪石头</t>
  </si>
  <si>
    <t>陈品中</t>
  </si>
  <si>
    <t>一户多宅未处置到位</t>
  </si>
  <si>
    <t>岩岭</t>
  </si>
  <si>
    <t>苏兴龙</t>
  </si>
  <si>
    <t>六角塘</t>
  </si>
  <si>
    <t>俞佩玉</t>
  </si>
  <si>
    <t>黄甫坑</t>
  </si>
  <si>
    <t>潘伟杰</t>
  </si>
  <si>
    <t>建新房老房未处置到位</t>
  </si>
  <si>
    <t>南下王</t>
  </si>
  <si>
    <t>王志成</t>
  </si>
  <si>
    <t>前贾</t>
  </si>
  <si>
    <t>曹文学</t>
  </si>
  <si>
    <t>雅湖</t>
  </si>
  <si>
    <t>王显之   骆鹏</t>
  </si>
  <si>
    <t>门口塘</t>
  </si>
  <si>
    <t>肖彪    邢伟明</t>
  </si>
  <si>
    <t>池中华  胡仲达</t>
  </si>
  <si>
    <t>卢村</t>
  </si>
  <si>
    <t>吕力法  严依春</t>
  </si>
  <si>
    <t>莲花塘</t>
  </si>
  <si>
    <t>刘畅</t>
  </si>
  <si>
    <t>南王</t>
  </si>
  <si>
    <t>陈元元</t>
  </si>
  <si>
    <t>上王</t>
  </si>
  <si>
    <t>王秋飞</t>
  </si>
  <si>
    <t>国湖</t>
  </si>
  <si>
    <t>吴胜    方立军</t>
  </si>
  <si>
    <t>横店</t>
  </si>
  <si>
    <t>姜惠来  方骞</t>
  </si>
  <si>
    <t>雅金</t>
  </si>
  <si>
    <t>胡文军  蒋壬水</t>
  </si>
  <si>
    <t>信访控新问题</t>
  </si>
  <si>
    <t>方塘</t>
  </si>
  <si>
    <t>李慧涛</t>
  </si>
  <si>
    <t>贾村</t>
  </si>
  <si>
    <t>贾善有</t>
  </si>
  <si>
    <t>下埠头</t>
  </si>
  <si>
    <t>8月</t>
  </si>
  <si>
    <t>范俊
傅国云</t>
  </si>
  <si>
    <t>非农建房</t>
  </si>
  <si>
    <t>下湖桥</t>
  </si>
  <si>
    <t>徐永兴
方艳玲</t>
  </si>
  <si>
    <t>朱墈头</t>
  </si>
  <si>
    <t>金义南线</t>
  </si>
  <si>
    <t>徐卫龙
周佩娟</t>
  </si>
  <si>
    <t>任宅前</t>
  </si>
  <si>
    <t>邓卫明
黄艳笑</t>
  </si>
  <si>
    <t>二季度市重点村，市检查</t>
  </si>
  <si>
    <t>毛里</t>
  </si>
  <si>
    <t>叶伟春
应永坚</t>
  </si>
  <si>
    <t>厂房未拆除</t>
  </si>
  <si>
    <t>铁店</t>
  </si>
  <si>
    <t>洪卫兵
徐晓明</t>
  </si>
  <si>
    <t>叶伟春
张爱英</t>
  </si>
  <si>
    <t>汪碗</t>
  </si>
  <si>
    <t>洪卫兵
朱秋生</t>
  </si>
  <si>
    <t>上埠头</t>
  </si>
  <si>
    <t>9月</t>
  </si>
  <si>
    <t>范俊
胡淑艳</t>
  </si>
  <si>
    <t>下西王</t>
  </si>
  <si>
    <t>叶朝阳
诸葛跃新</t>
  </si>
  <si>
    <t>王柴头</t>
  </si>
  <si>
    <t>黄莉倩
林巍</t>
  </si>
  <si>
    <t>前余</t>
  </si>
  <si>
    <t>绿道</t>
  </si>
  <si>
    <t>叶惊波
刘亚平</t>
  </si>
  <si>
    <t>泉塘</t>
  </si>
  <si>
    <t>叶惊波
叶菲</t>
  </si>
  <si>
    <t>后余</t>
  </si>
  <si>
    <t>徐卫龙
潘红倩</t>
  </si>
  <si>
    <t>口溪坑</t>
  </si>
  <si>
    <t>叶伟春
朱匡铨</t>
  </si>
  <si>
    <t>里郑</t>
  </si>
  <si>
    <t>邓卫明
叶绍宝</t>
  </si>
  <si>
    <t>下宅</t>
  </si>
  <si>
    <t>10月</t>
  </si>
  <si>
    <t>黄莉倩
张寅</t>
  </si>
  <si>
    <t>晚田畈</t>
  </si>
  <si>
    <t>叶惊波
诸葛跃新</t>
  </si>
  <si>
    <t>上湖</t>
  </si>
  <si>
    <t>黄莉倩方艳玲</t>
  </si>
  <si>
    <t>宋宅</t>
  </si>
  <si>
    <t>叶朝阳
邵永龙</t>
  </si>
  <si>
    <t>东张</t>
  </si>
  <si>
    <t>徐卫龙
王丽香</t>
  </si>
  <si>
    <t>小雅畈</t>
  </si>
  <si>
    <t>邓卫明
陈友通</t>
  </si>
  <si>
    <t>宅山</t>
  </si>
  <si>
    <t>洪卫兵
卢品洋</t>
  </si>
  <si>
    <t>琐园</t>
  </si>
  <si>
    <t>11月</t>
  </si>
  <si>
    <t>范俊
郑秋红</t>
  </si>
  <si>
    <t>长大</t>
  </si>
  <si>
    <t>徐卫龙
陈根生</t>
  </si>
  <si>
    <t>新埠头</t>
  </si>
  <si>
    <t>徐永兴
姜启迪</t>
  </si>
  <si>
    <t>赵村</t>
  </si>
  <si>
    <t>徐永兴
盛季秋</t>
  </si>
  <si>
    <t>堪塔</t>
  </si>
  <si>
    <t>范俊
盛妙苗</t>
  </si>
  <si>
    <t>横路塘</t>
  </si>
  <si>
    <t>邓卫明
王丽香</t>
  </si>
  <si>
    <t>山南</t>
  </si>
  <si>
    <t>叶惊波
章卫鸳</t>
  </si>
  <si>
    <t>上宅</t>
  </si>
  <si>
    <t>12月</t>
  </si>
  <si>
    <t>徐永兴
王兴培</t>
  </si>
  <si>
    <t>叶朝阳
李洪根</t>
  </si>
  <si>
    <t>下金潭</t>
  </si>
  <si>
    <t>黄莉倩
盛季秋</t>
  </si>
  <si>
    <t>叶惊波
李建顺</t>
  </si>
  <si>
    <t>蒲塘</t>
  </si>
  <si>
    <t>王朝阳
于文伟</t>
  </si>
  <si>
    <t>里蒋</t>
  </si>
  <si>
    <t>长庚</t>
  </si>
  <si>
    <t>湖北</t>
  </si>
  <si>
    <t>平阳</t>
  </si>
  <si>
    <t>汪宅前</t>
  </si>
  <si>
    <t>陈坞</t>
  </si>
  <si>
    <t>方山</t>
  </si>
  <si>
    <t>湖湾</t>
  </si>
  <si>
    <t>浣沙塘</t>
  </si>
  <si>
    <t>江滩</t>
  </si>
  <si>
    <t>郡塘下</t>
  </si>
  <si>
    <t>南王埠</t>
  </si>
  <si>
    <t>南宅</t>
  </si>
  <si>
    <t>派塘</t>
  </si>
  <si>
    <t>三角塘</t>
  </si>
  <si>
    <t>山口</t>
  </si>
  <si>
    <t>上金</t>
  </si>
  <si>
    <t>上邵</t>
  </si>
  <si>
    <t>上屋</t>
  </si>
  <si>
    <t>湾塘</t>
  </si>
  <si>
    <t>乌珠岭脚</t>
  </si>
  <si>
    <t>西王</t>
  </si>
  <si>
    <t>下屋</t>
  </si>
  <si>
    <t>下徐</t>
  </si>
  <si>
    <t>野毛园</t>
  </si>
  <si>
    <t>择树塘</t>
  </si>
  <si>
    <t>郑店</t>
  </si>
  <si>
    <t>朱里坞</t>
  </si>
  <si>
    <t>严宅</t>
  </si>
  <si>
    <t>何明</t>
  </si>
  <si>
    <t>包村</t>
  </si>
  <si>
    <t>戚雪萍</t>
  </si>
  <si>
    <t>已整改</t>
  </si>
  <si>
    <t>山南头</t>
  </si>
  <si>
    <t>朱春新</t>
  </si>
  <si>
    <t>上保</t>
  </si>
  <si>
    <t>汤加兰</t>
  </si>
  <si>
    <t>摩诃</t>
  </si>
  <si>
    <t>柿树塘</t>
  </si>
  <si>
    <t>朱根祥</t>
  </si>
  <si>
    <t>釜章</t>
  </si>
  <si>
    <t>朱瑞明</t>
  </si>
  <si>
    <t>岭二</t>
  </si>
  <si>
    <t>宋跃辉   贾日新</t>
  </si>
  <si>
    <t>三汶塘</t>
  </si>
  <si>
    <t>朱  玲</t>
  </si>
  <si>
    <t>诗后山</t>
  </si>
  <si>
    <t>叶利民</t>
  </si>
  <si>
    <t>下辽</t>
  </si>
  <si>
    <t>沈雅露</t>
  </si>
  <si>
    <t>新村</t>
  </si>
  <si>
    <t>周增土</t>
  </si>
  <si>
    <t>王山</t>
  </si>
  <si>
    <t>8月份</t>
  </si>
  <si>
    <t>朱春苗</t>
  </si>
  <si>
    <t>王溪</t>
  </si>
  <si>
    <t>朱佩贞</t>
  </si>
  <si>
    <t>岭一</t>
  </si>
  <si>
    <t>朱汝燮</t>
  </si>
  <si>
    <t>信访（岭一、岭二有争议）</t>
  </si>
  <si>
    <t>新亭</t>
  </si>
  <si>
    <t>黄昌棋  胡婧婧</t>
  </si>
  <si>
    <t>季峰</t>
  </si>
  <si>
    <t>彭村</t>
  </si>
  <si>
    <t>王晓其</t>
  </si>
  <si>
    <t>岭五</t>
  </si>
  <si>
    <t>杨周安</t>
  </si>
  <si>
    <t>岭四</t>
  </si>
  <si>
    <t>郭洪忠</t>
  </si>
  <si>
    <t>后溪</t>
  </si>
  <si>
    <t>王晓蓉  邱萌</t>
  </si>
  <si>
    <t>畈田</t>
  </si>
  <si>
    <t>王晨睿</t>
  </si>
  <si>
    <t>石塘街</t>
  </si>
  <si>
    <t>周磊</t>
  </si>
  <si>
    <t>岭三</t>
  </si>
  <si>
    <t>朱军友  王  焰</t>
  </si>
  <si>
    <t>毛栗溪</t>
  </si>
  <si>
    <t>方  伟  金剑侠</t>
  </si>
  <si>
    <t>日辉路</t>
  </si>
  <si>
    <t>吴美玲</t>
  </si>
  <si>
    <t>汪宅</t>
  </si>
  <si>
    <t>俞小宝</t>
  </si>
  <si>
    <t>杨梅峡</t>
  </si>
  <si>
    <t>汤建能</t>
  </si>
  <si>
    <t>葛周坞</t>
  </si>
  <si>
    <t>章永清</t>
  </si>
  <si>
    <t>河口</t>
  </si>
  <si>
    <t>方  亮</t>
  </si>
  <si>
    <t>汤村</t>
  </si>
  <si>
    <t>朱小年</t>
  </si>
  <si>
    <t>翁村</t>
  </si>
  <si>
    <t>曹伦星  胡建勇</t>
  </si>
  <si>
    <t>下包</t>
  </si>
  <si>
    <t>张安乐</t>
  </si>
  <si>
    <t>严坞</t>
  </si>
  <si>
    <t>谢东明</t>
  </si>
  <si>
    <t>信访资料不齐</t>
  </si>
  <si>
    <t>金尚塘</t>
  </si>
  <si>
    <t>5月底</t>
  </si>
  <si>
    <t>预付10万，10月升级公示</t>
  </si>
  <si>
    <t>王山下</t>
  </si>
  <si>
    <t>竹村</t>
  </si>
  <si>
    <t>省联系镇|市重点村</t>
  </si>
  <si>
    <r>
      <rPr>
        <sz val="10"/>
        <color indexed="8"/>
        <rFont val="宋体"/>
        <charset val="134"/>
      </rPr>
      <t>一季度市重点村，</t>
    </r>
    <r>
      <rPr>
        <sz val="10"/>
        <color rgb="FFFF0000"/>
        <rFont val="宋体"/>
        <charset val="134"/>
      </rPr>
      <t>预付6万</t>
    </r>
  </si>
  <si>
    <t>前蒋</t>
  </si>
  <si>
    <t>石板堰</t>
  </si>
  <si>
    <t>前溪边</t>
  </si>
  <si>
    <t>8月中旬</t>
  </si>
  <si>
    <t>楼建军</t>
  </si>
  <si>
    <t>信访、一户多宅问题</t>
  </si>
  <si>
    <t>羊尖山</t>
  </si>
  <si>
    <t>宋少杰</t>
  </si>
  <si>
    <t>塘四</t>
  </si>
  <si>
    <t>黄贤君</t>
  </si>
  <si>
    <t>资料不齐</t>
  </si>
  <si>
    <t>塘一</t>
  </si>
  <si>
    <t>陶永飞</t>
  </si>
  <si>
    <t>整改好</t>
  </si>
  <si>
    <t>竹溪塘</t>
  </si>
  <si>
    <t>黄畅进</t>
  </si>
  <si>
    <t>村里</t>
  </si>
  <si>
    <t>张述军</t>
  </si>
  <si>
    <t>对头山</t>
  </si>
  <si>
    <t>胡忠全</t>
  </si>
  <si>
    <t>控新</t>
  </si>
  <si>
    <t>红星</t>
  </si>
  <si>
    <t>徐峥</t>
  </si>
  <si>
    <t>信访问题</t>
  </si>
  <si>
    <t>寺前</t>
  </si>
  <si>
    <t>郑荣</t>
  </si>
  <si>
    <t>王明塘</t>
  </si>
  <si>
    <t>马锦春</t>
  </si>
  <si>
    <t>下金山</t>
  </si>
  <si>
    <t>姚培成</t>
  </si>
  <si>
    <t>下吴</t>
  </si>
  <si>
    <t>张华东</t>
  </si>
  <si>
    <t>新店</t>
  </si>
  <si>
    <t>刘文革</t>
  </si>
  <si>
    <t>老房未处置位</t>
  </si>
  <si>
    <t>徐村埠</t>
  </si>
  <si>
    <t>张兴福</t>
  </si>
  <si>
    <t>雅河</t>
  </si>
  <si>
    <t>方张基</t>
  </si>
  <si>
    <t>中梅</t>
  </si>
  <si>
    <t>溪干</t>
  </si>
  <si>
    <t>杜根虎</t>
  </si>
  <si>
    <r>
      <rPr>
        <sz val="10"/>
        <color indexed="8"/>
        <rFont val="宋体"/>
        <charset val="134"/>
      </rPr>
      <t>二季度市重点村,</t>
    </r>
    <r>
      <rPr>
        <sz val="10"/>
        <color rgb="FFFF0000"/>
        <rFont val="宋体"/>
        <charset val="134"/>
      </rPr>
      <t>预付6万</t>
    </r>
  </si>
  <si>
    <t>横山</t>
  </si>
  <si>
    <t>9月中旬</t>
  </si>
  <si>
    <t>余思究</t>
  </si>
  <si>
    <t>破塘</t>
  </si>
  <si>
    <t>徐水洪</t>
  </si>
  <si>
    <t>五渠塘</t>
  </si>
  <si>
    <t>9月初</t>
  </si>
  <si>
    <t>宋佳</t>
  </si>
  <si>
    <t>张店</t>
  </si>
  <si>
    <t>横塘</t>
  </si>
  <si>
    <t>葛群律</t>
  </si>
  <si>
    <t>小王村</t>
  </si>
  <si>
    <t>俞军民</t>
  </si>
  <si>
    <t>砖塘</t>
  </si>
  <si>
    <t>方志荣</t>
  </si>
  <si>
    <t>塘三</t>
  </si>
  <si>
    <t>游剑秀</t>
  </si>
  <si>
    <t>楼下徐</t>
  </si>
  <si>
    <t>汤旭平</t>
  </si>
  <si>
    <t>古里</t>
  </si>
  <si>
    <t>汤国庆</t>
  </si>
  <si>
    <t>黄古塘</t>
  </si>
  <si>
    <t>王金春</t>
  </si>
  <si>
    <t>顶塘</t>
  </si>
  <si>
    <t>陈晓玲</t>
  </si>
  <si>
    <t>金村</t>
  </si>
  <si>
    <t>龙源</t>
  </si>
  <si>
    <t>田锡薇</t>
  </si>
  <si>
    <t>前进</t>
  </si>
  <si>
    <t>林映涛</t>
  </si>
  <si>
    <t>桥头陆</t>
  </si>
  <si>
    <t>王明亮</t>
  </si>
  <si>
    <t>上溪口</t>
  </si>
  <si>
    <t>信访件，已整改</t>
  </si>
  <si>
    <t>上庄</t>
  </si>
  <si>
    <t>未拆到位</t>
  </si>
  <si>
    <t>施塘头</t>
  </si>
  <si>
    <t>郑碧波</t>
  </si>
  <si>
    <t>下溪口</t>
  </si>
  <si>
    <t>吕君勋</t>
  </si>
  <si>
    <t>杨桥头</t>
  </si>
  <si>
    <t>周忠华</t>
  </si>
  <si>
    <t>塘二</t>
  </si>
  <si>
    <t>10月初</t>
  </si>
  <si>
    <t>徐丽丹</t>
  </si>
  <si>
    <t>含香</t>
  </si>
  <si>
    <t>王顺坚</t>
  </si>
  <si>
    <t>河溪</t>
  </si>
  <si>
    <t>邹仁奇</t>
  </si>
  <si>
    <t>马头方</t>
  </si>
  <si>
    <t>盛丽娜</t>
  </si>
  <si>
    <t>下范</t>
  </si>
  <si>
    <t>陈爱莲</t>
  </si>
  <si>
    <t>白溪</t>
  </si>
  <si>
    <t>张卫峰</t>
  </si>
  <si>
    <t>新叶店</t>
  </si>
  <si>
    <t>严瑞刚</t>
  </si>
  <si>
    <t>车客</t>
  </si>
  <si>
    <t>汪宏</t>
  </si>
  <si>
    <t>堰头</t>
  </si>
  <si>
    <t>鲍金夏</t>
  </si>
  <si>
    <t>天青坑</t>
  </si>
  <si>
    <t>傅宾余</t>
  </si>
  <si>
    <t>松树湖</t>
  </si>
  <si>
    <t>朱卫红</t>
  </si>
  <si>
    <t>塘南</t>
  </si>
  <si>
    <t>严震宇</t>
  </si>
  <si>
    <t>叶家</t>
  </si>
  <si>
    <t>金山大道</t>
  </si>
  <si>
    <t>盛慧萍</t>
  </si>
  <si>
    <t>塘湖</t>
  </si>
  <si>
    <t>溪边金</t>
  </si>
  <si>
    <t>罗静</t>
  </si>
  <si>
    <t>东下叶</t>
  </si>
  <si>
    <t>季莉萍</t>
  </si>
  <si>
    <t>龙潭下</t>
  </si>
  <si>
    <t>中一</t>
  </si>
  <si>
    <t>钱志娱</t>
  </si>
  <si>
    <t>官塘</t>
  </si>
  <si>
    <t>王顺利</t>
  </si>
  <si>
    <t>杨大龙</t>
  </si>
  <si>
    <t>徐旭龙</t>
  </si>
  <si>
    <t>南仓</t>
  </si>
  <si>
    <t>陈刚</t>
  </si>
  <si>
    <t>中二</t>
  </si>
  <si>
    <t>金正伟</t>
  </si>
  <si>
    <t>大湖沿</t>
  </si>
  <si>
    <t>朱水跃</t>
  </si>
  <si>
    <t>金三</t>
  </si>
  <si>
    <t>俞宪明</t>
  </si>
  <si>
    <t>盛村</t>
  </si>
  <si>
    <t>方依根</t>
  </si>
  <si>
    <t>横街</t>
  </si>
  <si>
    <t>徐景辉</t>
  </si>
  <si>
    <t>市基</t>
  </si>
  <si>
    <t>张益建</t>
  </si>
  <si>
    <t>下街</t>
  </si>
  <si>
    <t>陈伟</t>
  </si>
  <si>
    <t>洋湖塘</t>
  </si>
  <si>
    <t>夏顺亮</t>
  </si>
  <si>
    <t>中街</t>
  </si>
  <si>
    <t>喻根相</t>
  </si>
  <si>
    <t>安里</t>
  </si>
  <si>
    <t>陈桥</t>
  </si>
  <si>
    <t>低田</t>
  </si>
  <si>
    <t>东上叶</t>
  </si>
  <si>
    <t>东王宅</t>
  </si>
  <si>
    <t>洞门</t>
  </si>
  <si>
    <t>范村</t>
  </si>
  <si>
    <t>方村</t>
  </si>
  <si>
    <t>傅皮</t>
  </si>
  <si>
    <t>谷盘桥</t>
  </si>
  <si>
    <t>谷塘</t>
  </si>
  <si>
    <t>横塘俞</t>
  </si>
  <si>
    <t>后店</t>
  </si>
  <si>
    <t>后项</t>
  </si>
  <si>
    <t>胡思</t>
  </si>
  <si>
    <t>金八宅</t>
  </si>
  <si>
    <t>金江沿</t>
  </si>
  <si>
    <t>井头坞</t>
  </si>
  <si>
    <t>孔宅</t>
  </si>
  <si>
    <t>孝顺农场</t>
  </si>
  <si>
    <t>李村</t>
  </si>
  <si>
    <t>里旺</t>
  </si>
  <si>
    <t>刘下金</t>
  </si>
  <si>
    <t>马腰孔</t>
  </si>
  <si>
    <t>满塘</t>
  </si>
  <si>
    <t>浦口</t>
  </si>
  <si>
    <t>前后俞</t>
  </si>
  <si>
    <t>青龙头</t>
  </si>
  <si>
    <t>让二</t>
  </si>
  <si>
    <t>让一</t>
  </si>
  <si>
    <t>仁村</t>
  </si>
  <si>
    <t>上范</t>
  </si>
  <si>
    <t>邵宅</t>
  </si>
  <si>
    <t>莘村</t>
  </si>
  <si>
    <t>施古井</t>
  </si>
  <si>
    <t>石塔头</t>
  </si>
  <si>
    <t>寺后周</t>
  </si>
  <si>
    <t>塔江山</t>
  </si>
  <si>
    <t>塘里</t>
  </si>
  <si>
    <t>童新</t>
  </si>
  <si>
    <t>王畈</t>
  </si>
  <si>
    <t>下江沿</t>
  </si>
  <si>
    <t>下马</t>
  </si>
  <si>
    <t>夏宅</t>
  </si>
  <si>
    <t>祥里</t>
  </si>
  <si>
    <t>新建</t>
  </si>
  <si>
    <t>徐店</t>
  </si>
  <si>
    <t>雅璜</t>
  </si>
  <si>
    <t>严店</t>
  </si>
  <si>
    <t>杨堡</t>
  </si>
  <si>
    <t>叶西畈</t>
  </si>
  <si>
    <t>余村</t>
  </si>
  <si>
    <t>余店</t>
  </si>
  <si>
    <t>余宅</t>
  </si>
  <si>
    <t>月潭</t>
  </si>
  <si>
    <t>中三</t>
  </si>
  <si>
    <t>朱村</t>
  </si>
  <si>
    <t>紫江塘</t>
  </si>
  <si>
    <t>前楼下</t>
  </si>
  <si>
    <t>方根宝</t>
  </si>
  <si>
    <t>畈二</t>
  </si>
  <si>
    <t>叶剑东</t>
  </si>
  <si>
    <t>林塘下</t>
  </si>
  <si>
    <t>柯建明</t>
  </si>
  <si>
    <t>上下季</t>
  </si>
  <si>
    <t>庄鲜余</t>
  </si>
  <si>
    <t>曹村</t>
  </si>
  <si>
    <t>鞋源线</t>
  </si>
  <si>
    <t>张根宝</t>
  </si>
  <si>
    <t>后楼下</t>
  </si>
  <si>
    <t>淩受军</t>
  </si>
  <si>
    <t>金家</t>
  </si>
  <si>
    <t>夏勇进</t>
  </si>
  <si>
    <t>上市基</t>
  </si>
  <si>
    <t>柳树良</t>
  </si>
  <si>
    <t>白沙畈</t>
  </si>
  <si>
    <t>张尚兴</t>
  </si>
  <si>
    <t>车门塘</t>
  </si>
  <si>
    <t>庄向前</t>
  </si>
  <si>
    <t>山头下</t>
  </si>
  <si>
    <t>张基文</t>
  </si>
  <si>
    <t>杨村</t>
  </si>
  <si>
    <t>胡旭荣</t>
  </si>
  <si>
    <t>大头畈</t>
  </si>
  <si>
    <t>徐程</t>
  </si>
  <si>
    <t>东张店</t>
  </si>
  <si>
    <t>王晓鹏</t>
  </si>
  <si>
    <t>胡塘</t>
  </si>
  <si>
    <t>傅金巧</t>
  </si>
  <si>
    <t>上下王</t>
  </si>
  <si>
    <t>邢福新</t>
  </si>
  <si>
    <t>山早</t>
  </si>
  <si>
    <t>吴宅口</t>
  </si>
  <si>
    <t>季爱见</t>
  </si>
  <si>
    <t>王家</t>
  </si>
  <si>
    <t>胡巧香</t>
  </si>
  <si>
    <t>上明堂</t>
  </si>
  <si>
    <t>杨国清</t>
  </si>
  <si>
    <t>张宅</t>
  </si>
  <si>
    <t>周锡林</t>
  </si>
  <si>
    <t>前屋</t>
  </si>
  <si>
    <t>开发区内不列入</t>
  </si>
  <si>
    <t>大堰河</t>
  </si>
  <si>
    <t>畈三</t>
  </si>
  <si>
    <t>畈一</t>
  </si>
  <si>
    <t>后田</t>
  </si>
  <si>
    <t>黄泥塘</t>
  </si>
  <si>
    <t>上大路</t>
  </si>
  <si>
    <t>石泄</t>
  </si>
  <si>
    <t>张家</t>
  </si>
  <si>
    <t>张下陈</t>
  </si>
  <si>
    <t>支家</t>
  </si>
  <si>
    <t>半垄</t>
  </si>
  <si>
    <t>王思怡</t>
  </si>
  <si>
    <t>丁阳岭</t>
  </si>
  <si>
    <t>涂丽岚</t>
  </si>
  <si>
    <t>双尖</t>
  </si>
  <si>
    <t>沈才艺</t>
  </si>
  <si>
    <t>后施</t>
  </si>
  <si>
    <t>施妙芳</t>
  </si>
  <si>
    <t>雅高</t>
  </si>
  <si>
    <t>陈凌东</t>
  </si>
  <si>
    <t>来料加工点未处置</t>
  </si>
  <si>
    <t>分水岗</t>
  </si>
  <si>
    <t>王妙丽、阳卫清</t>
  </si>
  <si>
    <t>阳郑</t>
  </si>
  <si>
    <t>吴顺来</t>
  </si>
  <si>
    <t>挂牌整改</t>
  </si>
  <si>
    <t>丁村</t>
  </si>
  <si>
    <t>庄期银</t>
  </si>
  <si>
    <t>沈店</t>
  </si>
  <si>
    <t>徐玲</t>
  </si>
  <si>
    <t>大路</t>
  </si>
  <si>
    <t>季建宝</t>
  </si>
  <si>
    <t>一户多宅处置不当，已整改</t>
  </si>
  <si>
    <t>新梅</t>
  </si>
  <si>
    <t>王阿翔</t>
  </si>
  <si>
    <t>山下施</t>
  </si>
  <si>
    <t>曹兆满</t>
  </si>
  <si>
    <t>洞井</t>
  </si>
  <si>
    <t>大塘</t>
  </si>
  <si>
    <t>张如兴</t>
  </si>
  <si>
    <t>信访老房未拆,已整改</t>
  </si>
  <si>
    <t>白路头</t>
  </si>
  <si>
    <t>信访，资料与事实不符</t>
  </si>
  <si>
    <t>长塘</t>
  </si>
  <si>
    <t>长塘徐</t>
  </si>
  <si>
    <t>东前施</t>
  </si>
  <si>
    <t>东叶</t>
  </si>
  <si>
    <t>尖岭脚</t>
  </si>
  <si>
    <t>俩头塘</t>
  </si>
  <si>
    <t>厂房未拆（05年村里收临时建筑费）？</t>
  </si>
  <si>
    <t>上京</t>
  </si>
  <si>
    <t>完善资料</t>
  </si>
  <si>
    <t>施堰头</t>
  </si>
  <si>
    <t>王安</t>
  </si>
  <si>
    <t>西店</t>
  </si>
  <si>
    <t>邢村</t>
  </si>
  <si>
    <t>止方</t>
  </si>
  <si>
    <t>老房未拆、协议未签</t>
  </si>
  <si>
    <t>金东区2015年沿路沿线村、秀美村、农旅村、集镇所在地村率先完成创“无违建村”进度督查通报表(截止12月16日)</t>
  </si>
  <si>
    <t>创建计划：8月1个、9月15个、10月15个、11月15个</t>
  </si>
  <si>
    <r>
      <rPr>
        <sz val="10"/>
        <rFont val="宋体"/>
        <charset val="134"/>
      </rPr>
      <t>已初验（25个）：</t>
    </r>
    <r>
      <rPr>
        <u/>
        <sz val="10"/>
        <rFont val="宋体"/>
        <charset val="134"/>
      </rPr>
      <t>杜宅</t>
    </r>
    <r>
      <rPr>
        <sz val="10"/>
        <rFont val="宋体"/>
        <charset val="134"/>
      </rPr>
      <t>，</t>
    </r>
    <r>
      <rPr>
        <u/>
        <sz val="10"/>
        <rFont val="宋体"/>
        <charset val="134"/>
      </rPr>
      <t>金溪</t>
    </r>
    <r>
      <rPr>
        <sz val="10"/>
        <rFont val="宋体"/>
        <charset val="134"/>
      </rPr>
      <t>、花厅、山王、</t>
    </r>
    <r>
      <rPr>
        <sz val="10"/>
        <color rgb="FFFF0000"/>
        <rFont val="宋体"/>
        <charset val="134"/>
      </rPr>
      <t>东京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前王</t>
    </r>
    <r>
      <rPr>
        <sz val="10"/>
        <rFont val="宋体"/>
        <charset val="134"/>
      </rPr>
      <t>、龙一、梅西塘、前婆桥，</t>
    </r>
    <r>
      <rPr>
        <sz val="10"/>
        <color rgb="FFFF0000"/>
        <rFont val="宋体"/>
        <charset val="134"/>
      </rPr>
      <t>屯家岭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金南山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横腊</t>
    </r>
    <r>
      <rPr>
        <sz val="10"/>
        <rFont val="宋体"/>
        <charset val="134"/>
      </rPr>
      <t>，</t>
    </r>
    <r>
      <rPr>
        <sz val="10"/>
        <color rgb="FFFF0000"/>
        <rFont val="宋体"/>
        <charset val="134"/>
      </rPr>
      <t>东前路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上明路</t>
    </r>
    <r>
      <rPr>
        <sz val="10"/>
        <rFont val="宋体"/>
        <charset val="134"/>
      </rPr>
      <t>，</t>
    </r>
    <r>
      <rPr>
        <u/>
        <sz val="10"/>
        <rFont val="宋体"/>
        <charset val="134"/>
      </rPr>
      <t>六大山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毛头山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包宅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五石堰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安村，百合塘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上目宋</t>
    </r>
    <r>
      <rPr>
        <sz val="10"/>
        <rFont val="宋体"/>
        <charset val="134"/>
      </rPr>
      <t>、下张、东桑园、</t>
    </r>
    <r>
      <rPr>
        <sz val="10"/>
        <color rgb="FFFF0000"/>
        <rFont val="宋体"/>
        <charset val="134"/>
      </rPr>
      <t>大黄村</t>
    </r>
    <r>
      <rPr>
        <sz val="10"/>
        <rFont val="宋体"/>
        <charset val="134"/>
      </rPr>
      <t>、寺畈。</t>
    </r>
    <r>
      <rPr>
        <sz val="10"/>
        <color rgb="FFFF0000"/>
        <rFont val="宋体"/>
        <charset val="134"/>
      </rPr>
      <t>9个通过区验收，8个未通过，8个待区验收，19个村未按计划创建。</t>
    </r>
  </si>
  <si>
    <t>创建计划：8月3个、9月8个、10月10个、11月8个</t>
  </si>
  <si>
    <r>
      <rPr>
        <sz val="10"/>
        <color theme="1"/>
        <rFont val="宋体"/>
        <charset val="134"/>
      </rPr>
      <t>已初验（13个）：</t>
    </r>
    <r>
      <rPr>
        <u/>
        <sz val="10"/>
        <rFont val="宋体"/>
        <charset val="134"/>
      </rPr>
      <t>大源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西余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上汪</t>
    </r>
    <r>
      <rPr>
        <sz val="10"/>
        <rFont val="宋体"/>
        <charset val="134"/>
      </rPr>
      <t>,</t>
    </r>
    <r>
      <rPr>
        <u/>
        <sz val="10"/>
        <rFont val="宋体"/>
        <charset val="134"/>
      </rPr>
      <t>东塘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王宅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山口冯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仙桥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下牌塘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石下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下陈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潘村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下钱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北山口</t>
    </r>
    <r>
      <rPr>
        <sz val="10"/>
        <rFont val="宋体"/>
        <charset val="134"/>
      </rPr>
      <t>。</t>
    </r>
    <r>
      <rPr>
        <sz val="10"/>
        <color rgb="FFFF0000"/>
        <rFont val="宋体"/>
        <charset val="134"/>
      </rPr>
      <t>11个通过区验收，2个未通过区验收，16个村未按计划创建。</t>
    </r>
  </si>
  <si>
    <t>创建计划：8月5个、9月7个、10月5个、11月4个。市级联系街道。</t>
  </si>
  <si>
    <r>
      <rPr>
        <sz val="10"/>
        <rFont val="宋体"/>
        <charset val="134"/>
      </rPr>
      <t>已初验（12个）：</t>
    </r>
    <r>
      <rPr>
        <u/>
        <sz val="10"/>
        <rFont val="宋体"/>
        <charset val="134"/>
      </rPr>
      <t>王牌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麻车塘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滨江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金瓯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东景</t>
    </r>
    <r>
      <rPr>
        <sz val="10"/>
        <rFont val="宋体"/>
        <charset val="134"/>
      </rPr>
      <t>，凤凰庵、黄沙塘、</t>
    </r>
    <r>
      <rPr>
        <u/>
        <sz val="10"/>
        <rFont val="宋体"/>
        <charset val="134"/>
      </rPr>
      <t>经堂头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山垅头</t>
    </r>
    <r>
      <rPr>
        <sz val="10"/>
        <rFont val="宋体"/>
        <charset val="134"/>
      </rPr>
      <t>、下王、</t>
    </r>
    <r>
      <rPr>
        <u/>
        <sz val="10"/>
        <rFont val="宋体"/>
        <charset val="134"/>
      </rPr>
      <t>下于</t>
    </r>
    <r>
      <rPr>
        <sz val="10"/>
        <rFont val="宋体"/>
        <charset val="134"/>
      </rPr>
      <t>、前田。</t>
    </r>
    <r>
      <rPr>
        <sz val="10"/>
        <color rgb="FFFF0000"/>
        <rFont val="宋体"/>
        <charset val="134"/>
      </rPr>
      <t>8个通过区验收，3个未通过，1个待区验收。9个村未按计划创建。</t>
    </r>
  </si>
  <si>
    <t>创建计划：8月2个、9月5个、10月1个、11月6个。区政府所在地。</t>
  </si>
  <si>
    <r>
      <rPr>
        <sz val="10"/>
        <rFont val="宋体"/>
        <charset val="134"/>
      </rPr>
      <t>已初验（8个）：</t>
    </r>
    <r>
      <rPr>
        <u/>
        <sz val="10"/>
        <rFont val="宋体"/>
        <charset val="134"/>
      </rPr>
      <t>新屋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樟新</t>
    </r>
    <r>
      <rPr>
        <sz val="10"/>
        <rFont val="宋体"/>
        <charset val="134"/>
      </rPr>
      <t>，</t>
    </r>
    <r>
      <rPr>
        <u/>
        <sz val="10"/>
        <rFont val="宋体"/>
        <charset val="134"/>
      </rPr>
      <t>横塘沿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泉源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大项村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下渎口</t>
    </r>
    <r>
      <rPr>
        <sz val="10"/>
        <rFont val="宋体"/>
        <charset val="134"/>
      </rPr>
      <t>，</t>
    </r>
    <r>
      <rPr>
        <u/>
        <sz val="10"/>
        <rFont val="宋体"/>
        <charset val="134"/>
      </rPr>
      <t>缸窑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永红</t>
    </r>
    <r>
      <rPr>
        <sz val="10"/>
        <rFont val="宋体"/>
        <charset val="134"/>
      </rPr>
      <t>。</t>
    </r>
    <r>
      <rPr>
        <sz val="10"/>
        <color rgb="FFFF0000"/>
        <rFont val="宋体"/>
        <charset val="134"/>
      </rPr>
      <t>8个村通过区验收，6个村未按计划创建。</t>
    </r>
  </si>
  <si>
    <t>创建计划：8月2个、9月1个、10月8个</t>
  </si>
  <si>
    <r>
      <rPr>
        <sz val="10"/>
        <rFont val="宋体"/>
        <charset val="134"/>
      </rPr>
      <t>已初验（2个）：</t>
    </r>
    <r>
      <rPr>
        <u/>
        <sz val="10"/>
        <rFont val="宋体"/>
        <charset val="134"/>
      </rPr>
      <t>六石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上叶家</t>
    </r>
    <r>
      <rPr>
        <sz val="10"/>
        <rFont val="宋体"/>
        <charset val="134"/>
      </rPr>
      <t>。</t>
    </r>
    <r>
      <rPr>
        <sz val="10"/>
        <color rgb="FFFF0000"/>
        <rFont val="宋体"/>
        <charset val="134"/>
      </rPr>
      <t>2个村通过区验收，9个村未按计划创建。</t>
    </r>
  </si>
  <si>
    <t>创建计划：7月1个、8月4个、9月7个、10月7个、11月5个</t>
  </si>
  <si>
    <r>
      <rPr>
        <sz val="10"/>
        <rFont val="宋体"/>
        <charset val="134"/>
      </rPr>
      <t>已初验（14个）：</t>
    </r>
    <r>
      <rPr>
        <u/>
        <sz val="10"/>
        <rFont val="宋体"/>
        <charset val="134"/>
      </rPr>
      <t>湖园</t>
    </r>
    <r>
      <rPr>
        <sz val="10"/>
        <rFont val="宋体"/>
        <charset val="134"/>
      </rPr>
      <t>，</t>
    </r>
    <r>
      <rPr>
        <u/>
        <sz val="10"/>
        <rFont val="宋体"/>
        <charset val="134"/>
      </rPr>
      <t>焦岩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孔坑</t>
    </r>
    <r>
      <rPr>
        <sz val="10"/>
        <rFont val="宋体"/>
        <charset val="134"/>
      </rPr>
      <t>、浪石头、</t>
    </r>
    <r>
      <rPr>
        <u/>
        <sz val="10"/>
        <rFont val="宋体"/>
        <charset val="134"/>
      </rPr>
      <t>徐里</t>
    </r>
    <r>
      <rPr>
        <sz val="10"/>
        <rFont val="宋体"/>
        <charset val="134"/>
      </rPr>
      <t>、黄浦坑、</t>
    </r>
    <r>
      <rPr>
        <u/>
        <sz val="10"/>
        <rFont val="宋体"/>
        <charset val="134"/>
      </rPr>
      <t>杨川</t>
    </r>
    <r>
      <rPr>
        <sz val="10"/>
        <rFont val="宋体"/>
        <charset val="134"/>
      </rPr>
      <t>，雅湖、门口塘、六角塘、十八里、</t>
    </r>
    <r>
      <rPr>
        <u/>
        <sz val="10"/>
        <rFont val="宋体"/>
        <charset val="134"/>
      </rPr>
      <t>南下王</t>
    </r>
    <r>
      <rPr>
        <sz val="10"/>
        <rFont val="宋体"/>
        <charset val="134"/>
      </rPr>
      <t>、雅金、</t>
    </r>
    <r>
      <rPr>
        <u/>
        <sz val="10"/>
        <rFont val="宋体"/>
        <charset val="134"/>
      </rPr>
      <t>岩岭</t>
    </r>
    <r>
      <rPr>
        <sz val="10"/>
        <rFont val="宋体"/>
        <charset val="134"/>
      </rPr>
      <t>；</t>
    </r>
    <r>
      <rPr>
        <sz val="10"/>
        <color rgb="FFFF0000"/>
        <rFont val="宋体"/>
        <charset val="134"/>
      </rPr>
      <t>7个村通过区验收，5个未通过区验收，2个等待验收，8个村未按计划创建。</t>
    </r>
  </si>
  <si>
    <t>创建计划：8月8个、9月8个、10月7个、11月8个</t>
  </si>
  <si>
    <r>
      <rPr>
        <sz val="10"/>
        <rFont val="宋体"/>
        <charset val="134"/>
      </rPr>
      <t>已初验（17个）：下埠头、</t>
    </r>
    <r>
      <rPr>
        <u/>
        <sz val="10"/>
        <rFont val="宋体"/>
        <charset val="134"/>
      </rPr>
      <t>朱墈头</t>
    </r>
    <r>
      <rPr>
        <sz val="10"/>
        <rFont val="宋体"/>
        <charset val="134"/>
      </rPr>
      <t>、毛里、</t>
    </r>
    <r>
      <rPr>
        <u/>
        <sz val="10"/>
        <rFont val="宋体"/>
        <charset val="134"/>
      </rPr>
      <t>铁店</t>
    </r>
    <r>
      <rPr>
        <sz val="10"/>
        <rFont val="宋体"/>
        <charset val="134"/>
      </rPr>
      <t>、杨宅、汪碗、</t>
    </r>
    <r>
      <rPr>
        <u/>
        <sz val="10"/>
        <rFont val="宋体"/>
        <charset val="134"/>
      </rPr>
      <t>下西王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前余</t>
    </r>
    <r>
      <rPr>
        <sz val="10"/>
        <rFont val="宋体"/>
        <charset val="134"/>
      </rPr>
      <t>、上邵、</t>
    </r>
    <r>
      <rPr>
        <u/>
        <sz val="10"/>
        <rFont val="宋体"/>
        <charset val="134"/>
      </rPr>
      <t>下徐</t>
    </r>
    <r>
      <rPr>
        <sz val="10"/>
        <rFont val="宋体"/>
        <charset val="134"/>
      </rPr>
      <t>，</t>
    </r>
    <r>
      <rPr>
        <u/>
        <sz val="10"/>
        <rFont val="宋体"/>
        <charset val="134"/>
      </rPr>
      <t>任宅前</t>
    </r>
    <r>
      <rPr>
        <sz val="10"/>
        <rFont val="宋体"/>
        <charset val="134"/>
      </rPr>
      <t>，里郑、后余、小雅畈、西王、宋宅、泉塘。</t>
    </r>
    <r>
      <rPr>
        <sz val="10"/>
        <color rgb="FFFF0000"/>
        <rFont val="宋体"/>
        <charset val="134"/>
      </rPr>
      <t>6个村通过区验收，2个未通过，9个待区验收，14个村未按计划创建。</t>
    </r>
  </si>
  <si>
    <t>创建计划：7月1个、8月13个、9月4个、10月4个、11月6个</t>
  </si>
  <si>
    <r>
      <rPr>
        <sz val="10"/>
        <rFont val="宋体"/>
        <charset val="134"/>
      </rPr>
      <t>已初验（34个）：</t>
    </r>
    <r>
      <rPr>
        <u/>
        <sz val="10"/>
        <rFont val="宋体"/>
        <charset val="134"/>
      </rPr>
      <t>严宅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釜章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王溪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新村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上保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诗后山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下辽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三汶塘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王山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柿树塘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摩诃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岭二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包村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石塘街</t>
    </r>
    <r>
      <rPr>
        <sz val="10"/>
        <rFont val="宋体"/>
        <charset val="134"/>
      </rPr>
      <t>、桥头、山南头、畈田、彭村，</t>
    </r>
    <r>
      <rPr>
        <u/>
        <sz val="10"/>
        <rFont val="宋体"/>
        <charset val="134"/>
      </rPr>
      <t>汤村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岭四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杨梅峡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严坞</t>
    </r>
    <r>
      <rPr>
        <sz val="10"/>
        <rFont val="宋体"/>
        <charset val="134"/>
      </rPr>
      <t>，</t>
    </r>
    <r>
      <rPr>
        <u/>
        <sz val="10"/>
        <rFont val="宋体"/>
        <charset val="134"/>
      </rPr>
      <t>日辉路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岭一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新亭</t>
    </r>
    <r>
      <rPr>
        <sz val="10"/>
        <rFont val="宋体"/>
        <charset val="134"/>
      </rPr>
      <t>，岭五、后溪、岭三、毛栗溪、汪宅、葛周坞、河口、翁村、下包；</t>
    </r>
    <r>
      <rPr>
        <sz val="10"/>
        <color rgb="FFFF0000"/>
        <rFont val="宋体"/>
        <charset val="134"/>
      </rPr>
      <t>23个村通过区验收，2个未通过。</t>
    </r>
  </si>
  <si>
    <t>创建计划：5月5个、8月17个、9月22个、10月4个。省级联系镇</t>
  </si>
  <si>
    <r>
      <rPr>
        <sz val="10"/>
        <rFont val="宋体"/>
        <charset val="134"/>
      </rPr>
      <t>已初验（30个）：</t>
    </r>
    <r>
      <rPr>
        <u/>
        <sz val="10"/>
        <rFont val="宋体"/>
        <charset val="134"/>
      </rPr>
      <t>竹村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前蒋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石板堰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金尚塘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王山下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塘一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雅河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前溪边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羊尖山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溪干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竹溪塘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对头山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下吴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红星</t>
    </r>
    <r>
      <rPr>
        <sz val="10"/>
        <rFont val="宋体"/>
        <charset val="134"/>
      </rPr>
      <t>，西京、</t>
    </r>
    <r>
      <rPr>
        <sz val="10"/>
        <color rgb="FFFF0000"/>
        <rFont val="宋体"/>
        <charset val="134"/>
      </rPr>
      <t>新店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村里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寺前</t>
    </r>
    <r>
      <rPr>
        <sz val="10"/>
        <rFont val="宋体"/>
        <charset val="134"/>
      </rPr>
      <t>、徐村埠、桥头陆、</t>
    </r>
    <r>
      <rPr>
        <sz val="10"/>
        <color rgb="FFFF0000"/>
        <rFont val="宋体"/>
        <charset val="134"/>
      </rPr>
      <t>下溪口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上溪口</t>
    </r>
    <r>
      <rPr>
        <sz val="10"/>
        <rFont val="宋体"/>
        <charset val="134"/>
      </rPr>
      <t>、楼下徐，</t>
    </r>
    <r>
      <rPr>
        <u/>
        <sz val="10"/>
        <rFont val="宋体"/>
        <charset val="134"/>
      </rPr>
      <t>杨桥头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塘三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塘四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龙源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小王村</t>
    </r>
    <r>
      <rPr>
        <sz val="10"/>
        <rFont val="宋体"/>
        <charset val="134"/>
      </rPr>
      <t>，</t>
    </r>
    <r>
      <rPr>
        <sz val="10"/>
        <color rgb="FFFF0000"/>
        <rFont val="宋体"/>
        <charset val="134"/>
      </rPr>
      <t>上庄、</t>
    </r>
    <r>
      <rPr>
        <u/>
        <sz val="10"/>
        <rFont val="宋体"/>
        <charset val="134"/>
      </rPr>
      <t>顶塘</t>
    </r>
    <r>
      <rPr>
        <sz val="10"/>
        <rFont val="宋体"/>
        <charset val="134"/>
      </rPr>
      <t>。</t>
    </r>
    <r>
      <rPr>
        <sz val="10"/>
        <color rgb="FFFF0000"/>
        <rFont val="宋体"/>
        <charset val="134"/>
      </rPr>
      <t>19个村通过区验收，7个未通过，4个待验收，18个村未按计划创建。</t>
    </r>
  </si>
  <si>
    <t>计划9月创8个、10月8个、11月2个</t>
  </si>
  <si>
    <t>18个村未按计划创建</t>
  </si>
  <si>
    <t>创建计划：8月4个、9月8个、10月4个、11月4个</t>
  </si>
  <si>
    <r>
      <rPr>
        <sz val="10"/>
        <rFont val="宋体"/>
        <charset val="134"/>
      </rPr>
      <t>已初验（10个）：</t>
    </r>
    <r>
      <rPr>
        <u/>
        <sz val="10"/>
        <rFont val="宋体"/>
        <charset val="134"/>
      </rPr>
      <t>畈二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林塘下</t>
    </r>
    <r>
      <rPr>
        <sz val="10"/>
        <rFont val="宋体"/>
        <charset val="134"/>
      </rPr>
      <t>、后楼下、上市基、车门塘、上下王，东张店、上明堂、大头畈、张宅。</t>
    </r>
    <r>
      <rPr>
        <sz val="10"/>
        <color rgb="FFFF0000"/>
        <rFont val="宋体"/>
        <charset val="134"/>
      </rPr>
      <t>2个村通过区验收，8个等待验收，10个村未按计划创建</t>
    </r>
  </si>
  <si>
    <t>创建计划：8月4个、9月3个、10月6个、11月7个、12月2个</t>
  </si>
  <si>
    <r>
      <rPr>
        <sz val="10"/>
        <rFont val="宋体"/>
        <charset val="134"/>
      </rPr>
      <t>已初验（19个）：</t>
    </r>
    <r>
      <rPr>
        <u/>
        <sz val="10"/>
        <rFont val="宋体"/>
        <charset val="134"/>
      </rPr>
      <t>半垄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后施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尖阳岭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双尖</t>
    </r>
    <r>
      <rPr>
        <sz val="10"/>
        <rFont val="宋体"/>
        <charset val="134"/>
      </rPr>
      <t>，</t>
    </r>
    <r>
      <rPr>
        <u/>
        <sz val="10"/>
        <rFont val="宋体"/>
        <charset val="134"/>
      </rPr>
      <t>大路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阳郑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施堰头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大塘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雅高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分水岗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俩头塘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王安</t>
    </r>
    <r>
      <rPr>
        <sz val="10"/>
        <rFont val="宋体"/>
        <charset val="134"/>
      </rPr>
      <t>，</t>
    </r>
    <r>
      <rPr>
        <u/>
        <sz val="10"/>
        <rFont val="宋体"/>
        <charset val="134"/>
      </rPr>
      <t>丁村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沈店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白路头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西店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长塘</t>
    </r>
    <r>
      <rPr>
        <sz val="10"/>
        <rFont val="宋体"/>
        <charset val="134"/>
      </rPr>
      <t>，</t>
    </r>
    <r>
      <rPr>
        <sz val="10"/>
        <color rgb="FFFF0000"/>
        <rFont val="宋体"/>
        <charset val="134"/>
      </rPr>
      <t>止方</t>
    </r>
    <r>
      <rPr>
        <sz val="10"/>
        <rFont val="宋体"/>
        <charset val="134"/>
      </rPr>
      <t>、</t>
    </r>
    <r>
      <rPr>
        <u/>
        <sz val="10"/>
        <rFont val="宋体"/>
        <charset val="134"/>
      </rPr>
      <t>上京</t>
    </r>
    <r>
      <rPr>
        <sz val="10"/>
        <rFont val="宋体"/>
        <charset val="134"/>
      </rPr>
      <t>。</t>
    </r>
    <r>
      <rPr>
        <sz val="10"/>
        <color rgb="FFFF0000"/>
        <rFont val="宋体"/>
        <charset val="134"/>
      </rPr>
      <t>15个村通过区验收，4个未通过，3个村未按计划创建。</t>
    </r>
  </si>
  <si>
    <t>全区5-11月计划创建318个：5月5个、7月2个、8月63个、9月98个、10月79个、11月69个</t>
  </si>
  <si>
    <t>全区215个村通乡镇初验，其中110个村通过区验收。</t>
  </si>
  <si>
    <t>金东区2015年“无违建村（社区）”创建进度通报表</t>
  </si>
  <si>
    <t>总村数</t>
  </si>
  <si>
    <t>累计挂牌</t>
  </si>
  <si>
    <t>本月挂牌</t>
  </si>
  <si>
    <t>累计自排</t>
  </si>
  <si>
    <t>本月自排</t>
  </si>
  <si>
    <t>计划数</t>
  </si>
  <si>
    <t>完成率</t>
  </si>
  <si>
    <t>未上报计划</t>
  </si>
  <si>
    <t>进度</t>
  </si>
  <si>
    <t>各乡镇（街道）“无违建”村创建情况汇总表（截止12月18日）</t>
  </si>
  <si>
    <t>2015年创建计划</t>
  </si>
  <si>
    <t>通过乡镇初验</t>
  </si>
  <si>
    <t>通过区抽验</t>
  </si>
  <si>
    <t>排名</t>
  </si>
  <si>
    <t>1个市重点村：杜宅</t>
  </si>
  <si>
    <t>4个市重点村：潘村、下钱、王宅、下陈，3个示范村：潘村、下钱、下陈</t>
  </si>
  <si>
    <t>市级联系街道，争创2015年“无违建街道”。</t>
  </si>
  <si>
    <t>2个市重点村：徐里、南下王</t>
  </si>
  <si>
    <t>1个市重点村：任宅里</t>
  </si>
  <si>
    <t>争创2015年“无违建镇”。1个示范村：新亭。</t>
  </si>
  <si>
    <t>省级联系镇，争创2015年“无违建镇”。4个市重点村：竹村、前蒋、石板堰、溪干。1个示范村：金尚塘。</t>
  </si>
  <si>
    <t>通过乡镇初验215个，已公示四批共170个。通过区级抽验110个（其中示范村5个）。12个市重点村。</t>
  </si>
  <si>
    <t>1、创建计划编排情况：全区共511个村，10月底前计划完成247个，占全区48.3%。其中前三名塘雅100%、江东79.2%、东孝68%，后三名孝顺19%、多湖22.9%、傅村31.4%。
2、通过乡镇验收情况：全区通过乡镇验收村数99个，占比19.4，前三名岭下52.9%、东孝48%、塘雅47.9%，后二名孝顺、鞋塘均为0。当然，其中部分乡镇存在水份，实际并未初验收。也有的乡镇比较实在。
3、区验收情况：全区通过区验收的村51个，占比10%，前三名岭下44.1%、源东25%、塘雅20.8%。曹宅、傅村、孝顺、鞋塘为0.当然，部分通过乡镇初验的还未排上区验收，部分因不符合验收条件未安排验收。
4、未通过验收原因：（1）一户多宅未处置到位；（2）存在以罚代拆，收回的签订协议未腾空未挂牌等情况；（3）部分经营性违建未拆除；（4）信访件未处置到位等情况；（5）违法处置手续资料不齐
5、存在的问题：（1）部分乡镇责任落实不到位，只安排1-2人做创建台账。未把责任落实到联村干部、村干部。（2）部分村根本没有真创无违建村的决心，村干部应付了事。
6、区委区政府明确要求今年创无违建村60%，示范15%，目前通过乡镇初不到20%，通过区验收只有10%，示范村只有1个。</t>
  </si>
  <si>
    <t>注：本周通过区验收的村共2个：赤松2个、曹宅2个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</si>
</sst>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.00_ "/>
  </numFmts>
  <fonts count="5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u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u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color indexed="12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u/>
      <sz val="10"/>
      <name val="宋体"/>
      <charset val="134"/>
    </font>
    <font>
      <sz val="10"/>
      <color theme="1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theme="8" tint="0.5999633777886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7440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4" fillId="21" borderId="13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31" borderId="14" applyNumberFormat="0" applyFont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2" fillId="23" borderId="16" applyNumberFormat="0" applyAlignment="0" applyProtection="0">
      <alignment vertical="center"/>
    </xf>
    <xf numFmtId="0" fontId="45" fillId="23" borderId="13" applyNumberFormat="0" applyAlignment="0" applyProtection="0">
      <alignment vertical="center"/>
    </xf>
    <xf numFmtId="0" fontId="54" fillId="35" borderId="18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5" fillId="0" borderId="0"/>
    <xf numFmtId="0" fontId="37" fillId="41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1" fillId="0" borderId="0">
      <alignment vertical="center"/>
    </xf>
    <xf numFmtId="0" fontId="55" fillId="0" borderId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2" xfId="44" applyFont="1" applyBorder="1" applyAlignment="1">
      <alignment horizontal="center" vertical="center" wrapText="1"/>
    </xf>
    <xf numFmtId="0" fontId="9" fillId="0" borderId="3" xfId="44" applyFont="1" applyBorder="1" applyAlignment="1">
      <alignment horizontal="center" vertical="center" wrapText="1"/>
    </xf>
    <xf numFmtId="0" fontId="9" fillId="0" borderId="5" xfId="44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center" vertical="center"/>
    </xf>
    <xf numFmtId="176" fontId="18" fillId="3" borderId="2" xfId="0" applyNumberFormat="1" applyFon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19" fillId="3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/>
    </xf>
    <xf numFmtId="176" fontId="20" fillId="3" borderId="2" xfId="0" applyNumberFormat="1" applyFont="1" applyFill="1" applyBorder="1" applyAlignment="1">
      <alignment horizontal="center" vertical="center"/>
    </xf>
    <xf numFmtId="9" fontId="3" fillId="3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vertical="center" wrapText="1"/>
    </xf>
    <xf numFmtId="0" fontId="21" fillId="0" borderId="0" xfId="50">
      <alignment vertical="center"/>
    </xf>
    <xf numFmtId="0" fontId="22" fillId="0" borderId="0" xfId="50" applyFont="1" applyAlignment="1">
      <alignment horizontal="center" vertical="center"/>
    </xf>
    <xf numFmtId="0" fontId="23" fillId="0" borderId="2" xfId="44" applyFont="1" applyBorder="1" applyAlignment="1">
      <alignment horizontal="center" vertical="center" wrapText="1"/>
    </xf>
    <xf numFmtId="0" fontId="24" fillId="0" borderId="2" xfId="44" applyFont="1" applyBorder="1" applyAlignment="1">
      <alignment horizontal="center" vertical="center" wrapText="1"/>
    </xf>
    <xf numFmtId="0" fontId="24" fillId="4" borderId="2" xfId="44" applyFont="1" applyFill="1" applyBorder="1" applyAlignment="1">
      <alignment horizontal="center" vertical="center" wrapText="1"/>
    </xf>
    <xf numFmtId="0" fontId="25" fillId="0" borderId="2" xfId="44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/>
    </xf>
    <xf numFmtId="0" fontId="25" fillId="0" borderId="2" xfId="44" applyNumberFormat="1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/>
    </xf>
    <xf numFmtId="0" fontId="25" fillId="0" borderId="3" xfId="44" applyFont="1" applyBorder="1" applyAlignment="1" applyProtection="1">
      <alignment horizontal="center" vertical="center" wrapText="1"/>
      <protection locked="0"/>
    </xf>
    <xf numFmtId="0" fontId="25" fillId="0" borderId="7" xfId="0" applyNumberFormat="1" applyFont="1" applyBorder="1" applyAlignment="1">
      <alignment horizontal="center"/>
    </xf>
    <xf numFmtId="0" fontId="25" fillId="0" borderId="6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5" fillId="0" borderId="6" xfId="44" applyNumberFormat="1" applyFont="1" applyBorder="1" applyAlignment="1" applyProtection="1">
      <alignment horizontal="center" vertical="center" wrapText="1"/>
      <protection locked="0"/>
    </xf>
    <xf numFmtId="0" fontId="25" fillId="0" borderId="7" xfId="44" applyNumberFormat="1" applyFont="1" applyBorder="1" applyAlignment="1" applyProtection="1">
      <alignment horizontal="center" vertical="center" wrapText="1"/>
      <protection locked="0"/>
    </xf>
    <xf numFmtId="0" fontId="25" fillId="0" borderId="6" xfId="44" applyFont="1" applyBorder="1" applyAlignment="1" applyProtection="1">
      <alignment horizontal="center" vertical="center" wrapText="1"/>
      <protection locked="0"/>
    </xf>
    <xf numFmtId="0" fontId="25" fillId="0" borderId="1" xfId="44" applyFont="1" applyBorder="1" applyAlignment="1" applyProtection="1">
      <alignment horizontal="center" vertical="center" wrapText="1"/>
      <protection locked="0"/>
    </xf>
    <xf numFmtId="0" fontId="25" fillId="0" borderId="7" xfId="44" applyFont="1" applyBorder="1" applyAlignment="1" applyProtection="1">
      <alignment horizontal="center" vertical="center" wrapText="1"/>
      <protection locked="0"/>
    </xf>
    <xf numFmtId="0" fontId="23" fillId="0" borderId="2" xfId="44" applyFont="1" applyBorder="1" applyAlignment="1" applyProtection="1">
      <alignment vertical="center" wrapText="1"/>
      <protection locked="0"/>
    </xf>
    <xf numFmtId="0" fontId="27" fillId="0" borderId="2" xfId="44" applyFont="1" applyBorder="1" applyAlignment="1" applyProtection="1">
      <alignment vertical="center" wrapText="1"/>
      <protection locked="0"/>
    </xf>
    <xf numFmtId="0" fontId="25" fillId="0" borderId="2" xfId="44" applyFont="1" applyBorder="1" applyAlignment="1" applyProtection="1">
      <alignment vertical="center" wrapText="1"/>
      <protection locked="0"/>
    </xf>
    <xf numFmtId="0" fontId="24" fillId="0" borderId="2" xfId="44" applyFont="1" applyBorder="1" applyAlignment="1" applyProtection="1">
      <alignment vertical="center" wrapText="1"/>
      <protection locked="0"/>
    </xf>
    <xf numFmtId="58" fontId="25" fillId="5" borderId="2" xfId="44" applyNumberFormat="1" applyFont="1" applyFill="1" applyBorder="1" applyAlignment="1" applyProtection="1">
      <alignment horizontal="center" vertical="center" wrapText="1"/>
      <protection locked="0"/>
    </xf>
    <xf numFmtId="58" fontId="25" fillId="6" borderId="2" xfId="44" applyNumberFormat="1" applyFont="1" applyFill="1" applyBorder="1" applyAlignment="1" applyProtection="1">
      <alignment horizontal="center" vertical="center" wrapText="1"/>
      <protection locked="0"/>
    </xf>
    <xf numFmtId="58" fontId="25" fillId="7" borderId="2" xfId="44" applyNumberFormat="1" applyFont="1" applyFill="1" applyBorder="1" applyAlignment="1" applyProtection="1">
      <alignment horizontal="center" vertical="center" wrapText="1"/>
      <protection locked="0"/>
    </xf>
    <xf numFmtId="58" fontId="25" fillId="8" borderId="2" xfId="44" applyNumberFormat="1" applyFont="1" applyFill="1" applyBorder="1" applyAlignment="1" applyProtection="1">
      <alignment horizontal="center" vertical="center" wrapText="1"/>
      <protection locked="0"/>
    </xf>
    <xf numFmtId="58" fontId="25" fillId="9" borderId="2" xfId="44" applyNumberFormat="1" applyFont="1" applyFill="1" applyBorder="1" applyAlignment="1" applyProtection="1">
      <alignment horizontal="center" vertical="center" wrapText="1"/>
      <protection locked="0"/>
    </xf>
    <xf numFmtId="58" fontId="25" fillId="0" borderId="2" xfId="44" applyNumberFormat="1" applyFont="1" applyBorder="1" applyAlignment="1" applyProtection="1">
      <alignment horizontal="center" vertical="center" wrapText="1"/>
      <protection locked="0"/>
    </xf>
    <xf numFmtId="2" fontId="25" fillId="0" borderId="2" xfId="44" applyNumberFormat="1" applyFont="1" applyBorder="1" applyAlignment="1" applyProtection="1">
      <alignment horizontal="center" vertical="center" wrapText="1"/>
      <protection locked="0"/>
    </xf>
    <xf numFmtId="49" fontId="25" fillId="0" borderId="2" xfId="44" applyNumberFormat="1" applyFont="1" applyBorder="1" applyAlignment="1" applyProtection="1">
      <alignment horizontal="center" vertical="center" wrapText="1"/>
      <protection locked="0"/>
    </xf>
    <xf numFmtId="177" fontId="25" fillId="0" borderId="2" xfId="44" applyNumberFormat="1" applyFont="1" applyBorder="1" applyAlignment="1" applyProtection="1">
      <alignment horizontal="center" vertical="center" wrapText="1"/>
      <protection locked="0"/>
    </xf>
    <xf numFmtId="177" fontId="27" fillId="0" borderId="2" xfId="44" applyNumberFormat="1" applyFont="1" applyBorder="1" applyAlignment="1" applyProtection="1">
      <alignment horizontal="center" vertical="center" wrapText="1"/>
      <protection locked="0"/>
    </xf>
    <xf numFmtId="58" fontId="25" fillId="10" borderId="2" xfId="44" applyNumberFormat="1" applyFont="1" applyFill="1" applyBorder="1" applyAlignment="1" applyProtection="1">
      <alignment horizontal="center" vertical="center" wrapText="1"/>
      <protection locked="0"/>
    </xf>
    <xf numFmtId="58" fontId="25" fillId="11" borderId="2" xfId="44" applyNumberFormat="1" applyFont="1" applyFill="1" applyBorder="1" applyAlignment="1" applyProtection="1">
      <alignment horizontal="center" vertical="center" wrapText="1"/>
      <protection locked="0"/>
    </xf>
    <xf numFmtId="58" fontId="25" fillId="12" borderId="2" xfId="44" applyNumberFormat="1" applyFont="1" applyFill="1" applyBorder="1" applyAlignment="1" applyProtection="1">
      <alignment horizontal="center" vertical="center" wrapText="1"/>
      <protection locked="0"/>
    </xf>
    <xf numFmtId="58" fontId="25" fillId="13" borderId="2" xfId="44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44" applyFont="1" applyBorder="1" applyAlignment="1" applyProtection="1">
      <alignment horizontal="center" vertical="center" wrapText="1"/>
      <protection locked="0"/>
    </xf>
    <xf numFmtId="0" fontId="24" fillId="14" borderId="2" xfId="44" applyFont="1" applyFill="1" applyBorder="1" applyAlignment="1">
      <alignment horizontal="center" vertical="center" wrapText="1"/>
    </xf>
    <xf numFmtId="0" fontId="25" fillId="14" borderId="2" xfId="44" applyFont="1" applyFill="1" applyBorder="1" applyAlignment="1" applyProtection="1">
      <alignment horizontal="center" vertical="center" wrapText="1"/>
      <protection locked="0"/>
    </xf>
    <xf numFmtId="0" fontId="25" fillId="14" borderId="5" xfId="44" applyFont="1" applyFill="1" applyBorder="1" applyAlignment="1" applyProtection="1">
      <alignment horizontal="center" vertical="center" wrapText="1"/>
      <protection locked="0"/>
    </xf>
    <xf numFmtId="0" fontId="25" fillId="0" borderId="5" xfId="44" applyFont="1" applyBorder="1" applyAlignment="1" applyProtection="1">
      <alignment horizontal="center" vertical="center" wrapText="1"/>
      <protection locked="0"/>
    </xf>
    <xf numFmtId="0" fontId="25" fillId="0" borderId="2" xfId="50" applyFont="1" applyBorder="1" applyAlignment="1">
      <alignment horizontal="center" vertical="center"/>
    </xf>
    <xf numFmtId="0" fontId="28" fillId="0" borderId="2" xfId="44" applyFont="1" applyBorder="1" applyAlignment="1" applyProtection="1">
      <alignment horizontal="center" vertical="center" wrapText="1"/>
      <protection locked="0"/>
    </xf>
    <xf numFmtId="0" fontId="27" fillId="14" borderId="2" xfId="44" applyFont="1" applyFill="1" applyBorder="1" applyAlignment="1" applyProtection="1">
      <alignment vertical="center" wrapText="1"/>
      <protection locked="0"/>
    </xf>
    <xf numFmtId="58" fontId="27" fillId="0" borderId="2" xfId="44" applyNumberFormat="1" applyFont="1" applyBorder="1" applyAlignment="1" applyProtection="1">
      <alignment vertical="center" wrapText="1"/>
      <protection locked="0"/>
    </xf>
    <xf numFmtId="58" fontId="24" fillId="0" borderId="2" xfId="44" applyNumberFormat="1" applyFont="1" applyBorder="1" applyAlignment="1" applyProtection="1">
      <alignment vertical="center" wrapText="1"/>
      <protection locked="0"/>
    </xf>
    <xf numFmtId="0" fontId="24" fillId="0" borderId="2" xfId="44" applyFont="1" applyBorder="1" applyAlignment="1" applyProtection="1">
      <alignment horizontal="center" vertical="center" wrapText="1"/>
      <protection locked="0"/>
    </xf>
    <xf numFmtId="58" fontId="25" fillId="0" borderId="2" xfId="50" applyNumberFormat="1" applyFont="1" applyBorder="1" applyAlignment="1">
      <alignment horizontal="center" vertical="center"/>
    </xf>
    <xf numFmtId="58" fontId="25" fillId="0" borderId="1" xfId="44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31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32" fillId="0" borderId="8" xfId="0" applyFont="1" applyFill="1" applyBorder="1" applyAlignment="1">
      <alignment horizontal="center" vertical="center"/>
    </xf>
    <xf numFmtId="176" fontId="3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2" fillId="3" borderId="8" xfId="0" applyFont="1" applyFill="1" applyBorder="1" applyAlignment="1">
      <alignment horizontal="center" vertical="center"/>
    </xf>
    <xf numFmtId="176" fontId="32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4" fillId="15" borderId="2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7"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rgb="FFFF000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indexed="1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indexed="10"/>
      </font>
    </dxf>
    <dxf>
      <font>
        <b val="0"/>
        <i val="0"/>
        <color indexed="10"/>
      </font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:/&#19977;&#25913;&#19968;&#25286;/2015&#24180;/&#26080;&#36829;&#24314;&#26449;&#39564;&#25910;/&#37329;&#19996;&#21306;&#34892;&#25919;&#26449;&#215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:/&#19977;&#25913;&#19968;&#25286;/2015&#24180;/&#26080;&#36829;&#24314;&#26449;&#39564;&#25910;/&#37329;&#19996;&#21306;&#36829;&#27861;&#24314;&#31569;&#22788;&#32622;&#25968;&#25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村"/>
      <sheetName val="说明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违法建筑清单填写说明"/>
      <sheetName val="Sheet3"/>
      <sheetName val="无违建村汇总"/>
      <sheetName val="无违建村"/>
      <sheetName val="按乡镇汇总"/>
      <sheetName val="按行政村汇总"/>
      <sheetName val="违法建筑清单"/>
      <sheetName val="拆除汇总"/>
      <sheetName val="暂缓汇总"/>
      <sheetName val="拆后利用"/>
      <sheetName val="摸底汇总"/>
      <sheetName val="行政村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6">
          <cell r="A6" t="str">
            <v>曹宅</v>
          </cell>
        </row>
        <row r="7">
          <cell r="A7" t="str">
            <v>曹宅</v>
          </cell>
        </row>
        <row r="8">
          <cell r="A8" t="str">
            <v>曹宅</v>
          </cell>
        </row>
        <row r="9">
          <cell r="A9" t="str">
            <v>曹宅</v>
          </cell>
        </row>
        <row r="10">
          <cell r="A10" t="str">
            <v>曹宅</v>
          </cell>
        </row>
        <row r="11">
          <cell r="A11" t="str">
            <v>曹宅</v>
          </cell>
        </row>
        <row r="12">
          <cell r="A12" t="str">
            <v>曹宅</v>
          </cell>
        </row>
        <row r="13">
          <cell r="A13" t="str">
            <v>曹宅</v>
          </cell>
        </row>
        <row r="14">
          <cell r="A14" t="str">
            <v>曹宅</v>
          </cell>
        </row>
        <row r="15">
          <cell r="A15" t="str">
            <v>曹宅</v>
          </cell>
        </row>
        <row r="16">
          <cell r="A16" t="str">
            <v>曹宅</v>
          </cell>
        </row>
        <row r="17">
          <cell r="A17" t="str">
            <v>曹宅</v>
          </cell>
        </row>
        <row r="18">
          <cell r="A18" t="str">
            <v>曹宅</v>
          </cell>
        </row>
        <row r="19">
          <cell r="A19" t="str">
            <v>曹宅</v>
          </cell>
        </row>
        <row r="20">
          <cell r="A20" t="str">
            <v>曹宅</v>
          </cell>
        </row>
        <row r="21">
          <cell r="A21" t="str">
            <v>曹宅</v>
          </cell>
        </row>
        <row r="22">
          <cell r="A22" t="str">
            <v>曹宅</v>
          </cell>
        </row>
        <row r="23">
          <cell r="A23" t="str">
            <v>曹宅</v>
          </cell>
        </row>
        <row r="24">
          <cell r="A24" t="str">
            <v>曹宅</v>
          </cell>
        </row>
        <row r="25">
          <cell r="A25" t="str">
            <v>曹宅</v>
          </cell>
        </row>
        <row r="26">
          <cell r="A26" t="str">
            <v>曹宅</v>
          </cell>
        </row>
        <row r="27">
          <cell r="A27" t="str">
            <v>曹宅</v>
          </cell>
        </row>
        <row r="28">
          <cell r="A28" t="str">
            <v>曹宅</v>
          </cell>
        </row>
        <row r="29">
          <cell r="A29" t="str">
            <v>曹宅</v>
          </cell>
        </row>
        <row r="30">
          <cell r="A30" t="str">
            <v>曹宅</v>
          </cell>
        </row>
        <row r="31">
          <cell r="A31" t="str">
            <v>曹宅</v>
          </cell>
        </row>
        <row r="32">
          <cell r="A32" t="str">
            <v>曹宅</v>
          </cell>
        </row>
        <row r="33">
          <cell r="A33" t="str">
            <v>曹宅</v>
          </cell>
        </row>
        <row r="34">
          <cell r="A34" t="str">
            <v>曹宅</v>
          </cell>
        </row>
        <row r="35">
          <cell r="A35" t="str">
            <v>曹宅</v>
          </cell>
        </row>
        <row r="36">
          <cell r="A36" t="str">
            <v>曹宅</v>
          </cell>
        </row>
        <row r="37">
          <cell r="A37" t="str">
            <v>曹宅</v>
          </cell>
        </row>
        <row r="38">
          <cell r="A38" t="str">
            <v>曹宅</v>
          </cell>
        </row>
        <row r="39">
          <cell r="A39" t="str">
            <v>曹宅</v>
          </cell>
        </row>
        <row r="40">
          <cell r="A40" t="str">
            <v>曹宅</v>
          </cell>
        </row>
        <row r="41">
          <cell r="A41" t="str">
            <v>曹宅</v>
          </cell>
        </row>
        <row r="42">
          <cell r="A42" t="str">
            <v>曹宅</v>
          </cell>
        </row>
        <row r="43">
          <cell r="A43" t="str">
            <v>曹宅</v>
          </cell>
        </row>
        <row r="44">
          <cell r="A44" t="str">
            <v>曹宅</v>
          </cell>
        </row>
        <row r="45">
          <cell r="A45" t="str">
            <v>曹宅</v>
          </cell>
        </row>
        <row r="46">
          <cell r="A46" t="str">
            <v>曹宅</v>
          </cell>
        </row>
        <row r="47">
          <cell r="A47" t="str">
            <v>曹宅</v>
          </cell>
        </row>
        <row r="48">
          <cell r="A48" t="str">
            <v>曹宅</v>
          </cell>
        </row>
        <row r="49">
          <cell r="A49" t="str">
            <v>曹宅</v>
          </cell>
        </row>
        <row r="50">
          <cell r="A50" t="str">
            <v>曹宅</v>
          </cell>
        </row>
        <row r="51">
          <cell r="A51" t="str">
            <v>曹宅</v>
          </cell>
        </row>
        <row r="52">
          <cell r="A52" t="str">
            <v>曹宅</v>
          </cell>
        </row>
        <row r="53">
          <cell r="A53" t="str">
            <v>曹宅</v>
          </cell>
        </row>
        <row r="54">
          <cell r="A54" t="str">
            <v>曹宅</v>
          </cell>
        </row>
        <row r="55">
          <cell r="A55" t="str">
            <v>曹宅</v>
          </cell>
        </row>
        <row r="56">
          <cell r="A56" t="str">
            <v>曹宅</v>
          </cell>
        </row>
        <row r="57">
          <cell r="A57" t="str">
            <v>曹宅</v>
          </cell>
        </row>
        <row r="58">
          <cell r="A58" t="str">
            <v>曹宅</v>
          </cell>
        </row>
        <row r="59">
          <cell r="A59" t="str">
            <v>曹宅</v>
          </cell>
        </row>
        <row r="60">
          <cell r="A60" t="str">
            <v>曹宅</v>
          </cell>
        </row>
        <row r="61">
          <cell r="A61" t="str">
            <v>曹宅</v>
          </cell>
        </row>
        <row r="62">
          <cell r="A62" t="str">
            <v>曹宅</v>
          </cell>
        </row>
        <row r="63">
          <cell r="A63" t="str">
            <v>曹宅</v>
          </cell>
        </row>
        <row r="64">
          <cell r="A64" t="str">
            <v>曹宅</v>
          </cell>
        </row>
        <row r="65">
          <cell r="A65" t="str">
            <v>曹宅</v>
          </cell>
        </row>
        <row r="66">
          <cell r="A66" t="str">
            <v>曹宅</v>
          </cell>
        </row>
        <row r="67">
          <cell r="A67" t="str">
            <v>曹宅</v>
          </cell>
        </row>
        <row r="68">
          <cell r="A68" t="str">
            <v>曹宅</v>
          </cell>
        </row>
        <row r="69">
          <cell r="A69" t="str">
            <v>赤松</v>
          </cell>
        </row>
        <row r="70">
          <cell r="A70" t="str">
            <v>赤松</v>
          </cell>
        </row>
        <row r="71">
          <cell r="A71" t="str">
            <v>赤松</v>
          </cell>
        </row>
        <row r="72">
          <cell r="A72" t="str">
            <v>赤松</v>
          </cell>
        </row>
        <row r="73">
          <cell r="A73" t="str">
            <v>赤松</v>
          </cell>
        </row>
        <row r="74">
          <cell r="A74" t="str">
            <v>赤松</v>
          </cell>
        </row>
        <row r="75">
          <cell r="A75" t="str">
            <v>赤松</v>
          </cell>
        </row>
        <row r="76">
          <cell r="A76" t="str">
            <v>赤松</v>
          </cell>
        </row>
        <row r="77">
          <cell r="A77" t="str">
            <v>赤松</v>
          </cell>
        </row>
        <row r="78">
          <cell r="A78" t="str">
            <v>赤松</v>
          </cell>
        </row>
        <row r="79">
          <cell r="A79" t="str">
            <v>赤松</v>
          </cell>
        </row>
        <row r="80">
          <cell r="A80" t="str">
            <v>赤松</v>
          </cell>
        </row>
        <row r="81">
          <cell r="A81" t="str">
            <v>赤松</v>
          </cell>
        </row>
        <row r="82">
          <cell r="A82" t="str">
            <v>赤松</v>
          </cell>
        </row>
        <row r="83">
          <cell r="A83" t="str">
            <v>赤松</v>
          </cell>
        </row>
        <row r="84">
          <cell r="A84" t="str">
            <v>赤松</v>
          </cell>
        </row>
        <row r="85">
          <cell r="A85" t="str">
            <v>赤松</v>
          </cell>
        </row>
        <row r="86">
          <cell r="A86" t="str">
            <v>赤松</v>
          </cell>
        </row>
        <row r="87">
          <cell r="A87" t="str">
            <v>赤松</v>
          </cell>
        </row>
        <row r="88">
          <cell r="A88" t="str">
            <v>赤松</v>
          </cell>
        </row>
        <row r="89">
          <cell r="A89" t="str">
            <v>赤松</v>
          </cell>
        </row>
        <row r="90">
          <cell r="A90" t="str">
            <v>赤松</v>
          </cell>
        </row>
        <row r="91">
          <cell r="A91" t="str">
            <v>赤松</v>
          </cell>
        </row>
        <row r="92">
          <cell r="A92" t="str">
            <v>赤松</v>
          </cell>
        </row>
        <row r="93">
          <cell r="A93" t="str">
            <v>赤松</v>
          </cell>
        </row>
        <row r="94">
          <cell r="A94" t="str">
            <v>赤松</v>
          </cell>
        </row>
        <row r="95">
          <cell r="A95" t="str">
            <v>赤松</v>
          </cell>
        </row>
        <row r="96">
          <cell r="A96" t="str">
            <v>赤松</v>
          </cell>
        </row>
        <row r="97">
          <cell r="A97" t="str">
            <v>赤松</v>
          </cell>
        </row>
        <row r="98">
          <cell r="A98" t="str">
            <v>赤松</v>
          </cell>
        </row>
        <row r="99">
          <cell r="A99" t="str">
            <v>赤松</v>
          </cell>
        </row>
        <row r="100">
          <cell r="A100" t="str">
            <v>赤松</v>
          </cell>
        </row>
        <row r="101">
          <cell r="A101" t="str">
            <v>赤松</v>
          </cell>
        </row>
        <row r="102">
          <cell r="A102" t="str">
            <v>赤松</v>
          </cell>
        </row>
        <row r="103">
          <cell r="A103" t="str">
            <v>赤松</v>
          </cell>
        </row>
        <row r="104">
          <cell r="A104" t="str">
            <v>赤松</v>
          </cell>
        </row>
        <row r="105">
          <cell r="A105" t="str">
            <v>赤松</v>
          </cell>
        </row>
        <row r="106">
          <cell r="A106" t="str">
            <v>赤松</v>
          </cell>
        </row>
        <row r="107">
          <cell r="A107" t="str">
            <v>赤松</v>
          </cell>
        </row>
        <row r="108">
          <cell r="A108" t="str">
            <v>赤松</v>
          </cell>
        </row>
        <row r="109">
          <cell r="A109" t="str">
            <v>东孝</v>
          </cell>
        </row>
        <row r="110">
          <cell r="A110" t="str">
            <v>东孝</v>
          </cell>
        </row>
        <row r="111">
          <cell r="A111" t="str">
            <v>东孝</v>
          </cell>
        </row>
        <row r="112">
          <cell r="A112" t="str">
            <v>东孝</v>
          </cell>
        </row>
        <row r="113">
          <cell r="A113" t="str">
            <v>东孝</v>
          </cell>
        </row>
        <row r="114">
          <cell r="A114" t="str">
            <v>东孝</v>
          </cell>
        </row>
        <row r="115">
          <cell r="A115" t="str">
            <v>东孝</v>
          </cell>
        </row>
        <row r="116">
          <cell r="A116" t="str">
            <v>东孝</v>
          </cell>
        </row>
        <row r="117">
          <cell r="A117" t="str">
            <v>东孝</v>
          </cell>
        </row>
        <row r="118">
          <cell r="A118" t="str">
            <v>东孝</v>
          </cell>
        </row>
        <row r="119">
          <cell r="A119" t="str">
            <v>东孝</v>
          </cell>
        </row>
        <row r="120">
          <cell r="A120" t="str">
            <v>东孝</v>
          </cell>
        </row>
        <row r="121">
          <cell r="A121" t="str">
            <v>东孝</v>
          </cell>
        </row>
        <row r="122">
          <cell r="A122" t="str">
            <v>东孝</v>
          </cell>
        </row>
        <row r="123">
          <cell r="A123" t="str">
            <v>东孝</v>
          </cell>
        </row>
        <row r="124">
          <cell r="A124" t="str">
            <v>东孝</v>
          </cell>
        </row>
        <row r="125">
          <cell r="A125" t="str">
            <v>东孝</v>
          </cell>
        </row>
        <row r="126">
          <cell r="A126" t="str">
            <v>东孝</v>
          </cell>
        </row>
        <row r="127">
          <cell r="A127" t="str">
            <v>东孝</v>
          </cell>
        </row>
        <row r="128">
          <cell r="A128" t="str">
            <v>东孝</v>
          </cell>
        </row>
        <row r="129">
          <cell r="A129" t="str">
            <v>东孝</v>
          </cell>
        </row>
        <row r="130">
          <cell r="A130" t="str">
            <v>东孝</v>
          </cell>
        </row>
        <row r="131">
          <cell r="A131" t="str">
            <v>东孝</v>
          </cell>
        </row>
        <row r="132">
          <cell r="A132" t="str">
            <v>东孝</v>
          </cell>
        </row>
        <row r="133">
          <cell r="A133" t="str">
            <v>东孝</v>
          </cell>
        </row>
        <row r="134">
          <cell r="A134" t="str">
            <v>多湖</v>
          </cell>
        </row>
        <row r="135">
          <cell r="A135" t="str">
            <v>多湖</v>
          </cell>
        </row>
        <row r="136">
          <cell r="A136" t="str">
            <v>多湖</v>
          </cell>
        </row>
        <row r="137">
          <cell r="A137" t="str">
            <v>多湖</v>
          </cell>
        </row>
        <row r="138">
          <cell r="A138" t="str">
            <v>多湖</v>
          </cell>
        </row>
        <row r="139">
          <cell r="A139" t="str">
            <v>多湖</v>
          </cell>
        </row>
        <row r="140">
          <cell r="A140" t="str">
            <v>多湖</v>
          </cell>
        </row>
        <row r="141">
          <cell r="A141" t="str">
            <v>多湖</v>
          </cell>
        </row>
        <row r="142">
          <cell r="A142" t="str">
            <v>多湖</v>
          </cell>
        </row>
        <row r="143">
          <cell r="A143" t="str">
            <v>多湖</v>
          </cell>
        </row>
        <row r="144">
          <cell r="A144" t="str">
            <v>多湖</v>
          </cell>
        </row>
        <row r="145">
          <cell r="A145" t="str">
            <v>多湖</v>
          </cell>
        </row>
        <row r="146">
          <cell r="A146" t="str">
            <v>多湖</v>
          </cell>
        </row>
        <row r="147">
          <cell r="A147" t="str">
            <v>多湖</v>
          </cell>
        </row>
        <row r="148">
          <cell r="A148" t="str">
            <v>多湖</v>
          </cell>
        </row>
        <row r="149">
          <cell r="A149" t="str">
            <v>多湖</v>
          </cell>
        </row>
        <row r="150">
          <cell r="A150" t="str">
            <v>多湖</v>
          </cell>
        </row>
        <row r="151">
          <cell r="A151" t="str">
            <v>多湖</v>
          </cell>
        </row>
        <row r="152">
          <cell r="A152" t="str">
            <v>多湖</v>
          </cell>
        </row>
        <row r="153">
          <cell r="A153" t="str">
            <v>多湖</v>
          </cell>
        </row>
        <row r="154">
          <cell r="A154" t="str">
            <v>多湖</v>
          </cell>
        </row>
        <row r="155">
          <cell r="A155" t="str">
            <v>多湖</v>
          </cell>
        </row>
        <row r="156">
          <cell r="A156" t="str">
            <v>多湖</v>
          </cell>
        </row>
        <row r="157">
          <cell r="A157" t="str">
            <v>多湖</v>
          </cell>
        </row>
        <row r="158">
          <cell r="A158" t="str">
            <v>多湖</v>
          </cell>
        </row>
        <row r="159">
          <cell r="A159" t="str">
            <v>多湖</v>
          </cell>
        </row>
        <row r="160">
          <cell r="A160" t="str">
            <v>多湖</v>
          </cell>
        </row>
        <row r="161">
          <cell r="A161" t="str">
            <v>多湖</v>
          </cell>
        </row>
        <row r="162">
          <cell r="A162" t="str">
            <v>多湖</v>
          </cell>
        </row>
        <row r="163">
          <cell r="A163" t="str">
            <v>多湖</v>
          </cell>
        </row>
        <row r="164">
          <cell r="A164" t="str">
            <v>多湖</v>
          </cell>
        </row>
        <row r="165">
          <cell r="A165" t="str">
            <v>多湖</v>
          </cell>
        </row>
        <row r="166">
          <cell r="A166" t="str">
            <v>多湖</v>
          </cell>
        </row>
        <row r="167">
          <cell r="A167" t="str">
            <v>多湖</v>
          </cell>
        </row>
        <row r="168">
          <cell r="A168" t="str">
            <v>多湖</v>
          </cell>
        </row>
        <row r="204">
          <cell r="A204" t="str">
            <v>江东</v>
          </cell>
        </row>
        <row r="205">
          <cell r="A205" t="str">
            <v>江东</v>
          </cell>
        </row>
        <row r="206">
          <cell r="A206" t="str">
            <v>江东</v>
          </cell>
        </row>
        <row r="207">
          <cell r="A207" t="str">
            <v>江东</v>
          </cell>
        </row>
        <row r="208">
          <cell r="A208" t="str">
            <v>江东</v>
          </cell>
        </row>
        <row r="209">
          <cell r="A209" t="str">
            <v>江东</v>
          </cell>
        </row>
        <row r="210">
          <cell r="A210" t="str">
            <v>江东</v>
          </cell>
        </row>
        <row r="211">
          <cell r="A211" t="str">
            <v>江东</v>
          </cell>
        </row>
        <row r="212">
          <cell r="A212" t="str">
            <v>江东</v>
          </cell>
        </row>
        <row r="213">
          <cell r="A213" t="str">
            <v>江东</v>
          </cell>
        </row>
        <row r="214">
          <cell r="A214" t="str">
            <v>江东</v>
          </cell>
        </row>
        <row r="215">
          <cell r="A215" t="str">
            <v>江东</v>
          </cell>
        </row>
        <row r="216">
          <cell r="A216" t="str">
            <v>江东</v>
          </cell>
        </row>
        <row r="217">
          <cell r="A217" t="str">
            <v>江东</v>
          </cell>
        </row>
        <row r="218">
          <cell r="A218" t="str">
            <v>江东</v>
          </cell>
        </row>
        <row r="219">
          <cell r="A219" t="str">
            <v>江东</v>
          </cell>
        </row>
        <row r="220">
          <cell r="A220" t="str">
            <v>江东</v>
          </cell>
        </row>
        <row r="221">
          <cell r="A221" t="str">
            <v>江东</v>
          </cell>
        </row>
        <row r="222">
          <cell r="A222" t="str">
            <v>江东</v>
          </cell>
        </row>
        <row r="223">
          <cell r="A223" t="str">
            <v>江东</v>
          </cell>
        </row>
        <row r="224">
          <cell r="A224" t="str">
            <v>江东</v>
          </cell>
        </row>
        <row r="225">
          <cell r="A225" t="str">
            <v>江东</v>
          </cell>
        </row>
        <row r="226">
          <cell r="A226" t="str">
            <v>江东</v>
          </cell>
        </row>
        <row r="227">
          <cell r="A227" t="str">
            <v>江东</v>
          </cell>
        </row>
        <row r="228">
          <cell r="A228" t="str">
            <v>澧浦</v>
          </cell>
        </row>
        <row r="229">
          <cell r="A229" t="str">
            <v>澧浦</v>
          </cell>
        </row>
        <row r="230">
          <cell r="A230" t="str">
            <v>澧浦</v>
          </cell>
        </row>
        <row r="231">
          <cell r="A231" t="str">
            <v>澧浦</v>
          </cell>
        </row>
        <row r="232">
          <cell r="A232" t="str">
            <v>澧浦</v>
          </cell>
        </row>
        <row r="233">
          <cell r="A233" t="str">
            <v>澧浦</v>
          </cell>
        </row>
        <row r="234">
          <cell r="A234" t="str">
            <v>澧浦</v>
          </cell>
        </row>
        <row r="235">
          <cell r="A235" t="str">
            <v>澧浦</v>
          </cell>
        </row>
        <row r="236">
          <cell r="A236" t="str">
            <v>澧浦</v>
          </cell>
        </row>
        <row r="237">
          <cell r="A237" t="str">
            <v>澧浦</v>
          </cell>
        </row>
        <row r="238">
          <cell r="A238" t="str">
            <v>澧浦</v>
          </cell>
        </row>
        <row r="239">
          <cell r="A239" t="str">
            <v>澧浦</v>
          </cell>
        </row>
        <row r="240">
          <cell r="A240" t="str">
            <v>澧浦</v>
          </cell>
        </row>
        <row r="241">
          <cell r="A241" t="str">
            <v>澧浦</v>
          </cell>
        </row>
        <row r="242">
          <cell r="A242" t="str">
            <v>澧浦</v>
          </cell>
        </row>
        <row r="243">
          <cell r="A243" t="str">
            <v>澧浦</v>
          </cell>
        </row>
        <row r="244">
          <cell r="A244" t="str">
            <v>澧浦</v>
          </cell>
        </row>
        <row r="245">
          <cell r="A245" t="str">
            <v>澧浦</v>
          </cell>
        </row>
        <row r="246">
          <cell r="A246" t="str">
            <v>澧浦</v>
          </cell>
        </row>
        <row r="247">
          <cell r="A247" t="str">
            <v>澧浦</v>
          </cell>
        </row>
        <row r="248">
          <cell r="A248" t="str">
            <v>澧浦</v>
          </cell>
        </row>
        <row r="249">
          <cell r="A249" t="str">
            <v>澧浦</v>
          </cell>
        </row>
        <row r="250">
          <cell r="A250" t="str">
            <v>澧浦</v>
          </cell>
        </row>
        <row r="251">
          <cell r="A251" t="str">
            <v>澧浦</v>
          </cell>
        </row>
        <row r="252">
          <cell r="A252" t="str">
            <v>澧浦</v>
          </cell>
        </row>
        <row r="253">
          <cell r="A253" t="str">
            <v>澧浦</v>
          </cell>
        </row>
        <row r="254">
          <cell r="A254" t="str">
            <v>澧浦</v>
          </cell>
        </row>
        <row r="255">
          <cell r="A255" t="str">
            <v>澧浦</v>
          </cell>
        </row>
        <row r="256">
          <cell r="A256" t="str">
            <v>澧浦</v>
          </cell>
        </row>
        <row r="257">
          <cell r="A257" t="str">
            <v>澧浦</v>
          </cell>
        </row>
        <row r="258">
          <cell r="A258" t="str">
            <v>澧浦</v>
          </cell>
        </row>
        <row r="259">
          <cell r="A259" t="str">
            <v>澧浦</v>
          </cell>
        </row>
        <row r="260">
          <cell r="A260" t="str">
            <v>澧浦</v>
          </cell>
        </row>
        <row r="261">
          <cell r="A261" t="str">
            <v>澧浦</v>
          </cell>
        </row>
        <row r="262">
          <cell r="A262" t="str">
            <v>澧浦</v>
          </cell>
        </row>
        <row r="263">
          <cell r="A263" t="str">
            <v>澧浦</v>
          </cell>
        </row>
        <row r="264">
          <cell r="A264" t="str">
            <v>澧浦</v>
          </cell>
        </row>
        <row r="265">
          <cell r="A265" t="str">
            <v>澧浦</v>
          </cell>
        </row>
        <row r="266">
          <cell r="A266" t="str">
            <v>澧浦</v>
          </cell>
        </row>
        <row r="267">
          <cell r="A267" t="str">
            <v>澧浦</v>
          </cell>
        </row>
        <row r="268">
          <cell r="A268" t="str">
            <v>澧浦</v>
          </cell>
        </row>
        <row r="269">
          <cell r="A269" t="str">
            <v>澧浦</v>
          </cell>
        </row>
        <row r="270">
          <cell r="A270" t="str">
            <v>澧浦</v>
          </cell>
        </row>
        <row r="271">
          <cell r="A271" t="str">
            <v>澧浦</v>
          </cell>
        </row>
        <row r="272">
          <cell r="A272" t="str">
            <v>澧浦</v>
          </cell>
        </row>
        <row r="273">
          <cell r="A273" t="str">
            <v>澧浦</v>
          </cell>
        </row>
        <row r="274">
          <cell r="A274" t="str">
            <v>澧浦</v>
          </cell>
        </row>
        <row r="275">
          <cell r="A275" t="str">
            <v>澧浦</v>
          </cell>
        </row>
        <row r="276">
          <cell r="A276" t="str">
            <v>澧浦</v>
          </cell>
        </row>
        <row r="277">
          <cell r="A277" t="str">
            <v>澧浦</v>
          </cell>
        </row>
        <row r="278">
          <cell r="A278" t="str">
            <v>澧浦</v>
          </cell>
        </row>
        <row r="279">
          <cell r="A279" t="str">
            <v>澧浦</v>
          </cell>
        </row>
        <row r="280">
          <cell r="A280" t="str">
            <v>澧浦</v>
          </cell>
        </row>
        <row r="281">
          <cell r="A281" t="str">
            <v>澧浦</v>
          </cell>
        </row>
        <row r="282">
          <cell r="A282" t="str">
            <v>澧浦</v>
          </cell>
        </row>
        <row r="283">
          <cell r="A283" t="str">
            <v>澧浦</v>
          </cell>
        </row>
        <row r="284">
          <cell r="A284" t="str">
            <v>澧浦</v>
          </cell>
        </row>
        <row r="285">
          <cell r="A285" t="str">
            <v>澧浦</v>
          </cell>
        </row>
        <row r="286">
          <cell r="A286" t="str">
            <v>澧浦</v>
          </cell>
        </row>
        <row r="287">
          <cell r="A287" t="str">
            <v>澧浦</v>
          </cell>
        </row>
        <row r="288">
          <cell r="A288" t="str">
            <v>澧浦</v>
          </cell>
        </row>
        <row r="289">
          <cell r="A289" t="str">
            <v>澧浦</v>
          </cell>
        </row>
        <row r="290">
          <cell r="A290" t="str">
            <v>澧浦</v>
          </cell>
        </row>
        <row r="291">
          <cell r="A291" t="str">
            <v>岭下</v>
          </cell>
        </row>
        <row r="292">
          <cell r="A292" t="str">
            <v>岭下</v>
          </cell>
        </row>
        <row r="293">
          <cell r="A293" t="str">
            <v>岭下</v>
          </cell>
        </row>
        <row r="294">
          <cell r="A294" t="str">
            <v>岭下</v>
          </cell>
        </row>
        <row r="295">
          <cell r="A295" t="str">
            <v>岭下</v>
          </cell>
        </row>
        <row r="296">
          <cell r="A296" t="str">
            <v>岭下</v>
          </cell>
        </row>
        <row r="297">
          <cell r="A297" t="str">
            <v>岭下</v>
          </cell>
        </row>
        <row r="298">
          <cell r="A298" t="str">
            <v>岭下</v>
          </cell>
        </row>
        <row r="299">
          <cell r="A299" t="str">
            <v>岭下</v>
          </cell>
        </row>
        <row r="300">
          <cell r="A300" t="str">
            <v>岭下</v>
          </cell>
        </row>
        <row r="301">
          <cell r="A301" t="str">
            <v>岭下</v>
          </cell>
        </row>
        <row r="302">
          <cell r="A302" t="str">
            <v>岭下</v>
          </cell>
        </row>
        <row r="303">
          <cell r="A303" t="str">
            <v>岭下</v>
          </cell>
        </row>
        <row r="304">
          <cell r="A304" t="str">
            <v>岭下</v>
          </cell>
        </row>
        <row r="305">
          <cell r="A305" t="str">
            <v>岭下</v>
          </cell>
        </row>
        <row r="306">
          <cell r="A306" t="str">
            <v>岭下</v>
          </cell>
        </row>
        <row r="307">
          <cell r="A307" t="str">
            <v>岭下</v>
          </cell>
        </row>
        <row r="308">
          <cell r="A308" t="str">
            <v>岭下</v>
          </cell>
        </row>
        <row r="309">
          <cell r="A309" t="str">
            <v>岭下</v>
          </cell>
        </row>
        <row r="310">
          <cell r="A310" t="str">
            <v>岭下</v>
          </cell>
        </row>
        <row r="311">
          <cell r="A311" t="str">
            <v>岭下</v>
          </cell>
        </row>
        <row r="312">
          <cell r="A312" t="str">
            <v>岭下</v>
          </cell>
        </row>
        <row r="313">
          <cell r="A313" t="str">
            <v>岭下</v>
          </cell>
        </row>
        <row r="314">
          <cell r="A314" t="str">
            <v>岭下</v>
          </cell>
        </row>
        <row r="315">
          <cell r="A315" t="str">
            <v>岭下</v>
          </cell>
        </row>
        <row r="316">
          <cell r="A316" t="str">
            <v>岭下</v>
          </cell>
        </row>
        <row r="317">
          <cell r="A317" t="str">
            <v>岭下</v>
          </cell>
        </row>
        <row r="318">
          <cell r="A318" t="str">
            <v>岭下</v>
          </cell>
        </row>
        <row r="319">
          <cell r="A319" t="str">
            <v>岭下</v>
          </cell>
        </row>
        <row r="320">
          <cell r="A320" t="str">
            <v>岭下</v>
          </cell>
        </row>
        <row r="321">
          <cell r="A321" t="str">
            <v>岭下</v>
          </cell>
        </row>
        <row r="322">
          <cell r="A322" t="str">
            <v>岭下</v>
          </cell>
        </row>
        <row r="323">
          <cell r="A323" t="str">
            <v>岭下</v>
          </cell>
        </row>
        <row r="324">
          <cell r="A324" t="str">
            <v>岭下</v>
          </cell>
        </row>
        <row r="325">
          <cell r="A325" t="str">
            <v>塘雅</v>
          </cell>
        </row>
        <row r="326">
          <cell r="A326" t="str">
            <v>塘雅</v>
          </cell>
        </row>
        <row r="327">
          <cell r="A327" t="str">
            <v>塘雅</v>
          </cell>
        </row>
        <row r="328">
          <cell r="A328" t="str">
            <v>塘雅</v>
          </cell>
        </row>
        <row r="329">
          <cell r="A329" t="str">
            <v>塘雅</v>
          </cell>
        </row>
        <row r="330">
          <cell r="A330" t="str">
            <v>塘雅</v>
          </cell>
        </row>
        <row r="331">
          <cell r="A331" t="str">
            <v>塘雅</v>
          </cell>
        </row>
        <row r="332">
          <cell r="A332" t="str">
            <v>塘雅</v>
          </cell>
        </row>
        <row r="333">
          <cell r="A333" t="str">
            <v>塘雅</v>
          </cell>
        </row>
        <row r="334">
          <cell r="A334" t="str">
            <v>塘雅</v>
          </cell>
        </row>
        <row r="335">
          <cell r="A335" t="str">
            <v>塘雅</v>
          </cell>
        </row>
        <row r="336">
          <cell r="A336" t="str">
            <v>塘雅</v>
          </cell>
        </row>
        <row r="337">
          <cell r="A337" t="str">
            <v>塘雅</v>
          </cell>
        </row>
        <row r="338">
          <cell r="A338" t="str">
            <v>塘雅</v>
          </cell>
        </row>
        <row r="339">
          <cell r="A339" t="str">
            <v>塘雅</v>
          </cell>
        </row>
        <row r="340">
          <cell r="A340" t="str">
            <v>塘雅</v>
          </cell>
        </row>
        <row r="341">
          <cell r="A341" t="str">
            <v>塘雅</v>
          </cell>
        </row>
        <row r="342">
          <cell r="A342" t="str">
            <v>塘雅</v>
          </cell>
        </row>
        <row r="343">
          <cell r="A343" t="str">
            <v>塘雅</v>
          </cell>
        </row>
        <row r="344">
          <cell r="A344" t="str">
            <v>塘雅</v>
          </cell>
        </row>
        <row r="345">
          <cell r="A345" t="str">
            <v>塘雅</v>
          </cell>
        </row>
        <row r="346">
          <cell r="A346" t="str">
            <v>塘雅</v>
          </cell>
        </row>
        <row r="347">
          <cell r="A347" t="str">
            <v>塘雅</v>
          </cell>
        </row>
        <row r="348">
          <cell r="A348" t="str">
            <v>塘雅</v>
          </cell>
        </row>
        <row r="349">
          <cell r="A349" t="str">
            <v>塘雅</v>
          </cell>
        </row>
        <row r="350">
          <cell r="A350" t="str">
            <v>塘雅</v>
          </cell>
        </row>
        <row r="351">
          <cell r="A351" t="str">
            <v>塘雅</v>
          </cell>
        </row>
        <row r="352">
          <cell r="A352" t="str">
            <v>塘雅</v>
          </cell>
        </row>
        <row r="353">
          <cell r="A353" t="str">
            <v>塘雅</v>
          </cell>
        </row>
        <row r="354">
          <cell r="A354" t="str">
            <v>塘雅</v>
          </cell>
        </row>
        <row r="355">
          <cell r="A355" t="str">
            <v>塘雅</v>
          </cell>
        </row>
        <row r="356">
          <cell r="A356" t="str">
            <v>塘雅</v>
          </cell>
        </row>
        <row r="357">
          <cell r="A357" t="str">
            <v>塘雅</v>
          </cell>
        </row>
        <row r="358">
          <cell r="A358" t="str">
            <v>塘雅</v>
          </cell>
        </row>
        <row r="359">
          <cell r="A359" t="str">
            <v>塘雅</v>
          </cell>
        </row>
        <row r="360">
          <cell r="A360" t="str">
            <v>塘雅</v>
          </cell>
        </row>
        <row r="361">
          <cell r="A361" t="str">
            <v>塘雅</v>
          </cell>
        </row>
        <row r="362">
          <cell r="A362" t="str">
            <v>塘雅</v>
          </cell>
        </row>
        <row r="363">
          <cell r="A363" t="str">
            <v>塘雅</v>
          </cell>
        </row>
        <row r="364">
          <cell r="A364" t="str">
            <v>塘雅</v>
          </cell>
        </row>
        <row r="365">
          <cell r="A365" t="str">
            <v>塘雅</v>
          </cell>
        </row>
        <row r="366">
          <cell r="A366" t="str">
            <v>塘雅</v>
          </cell>
        </row>
        <row r="367">
          <cell r="A367" t="str">
            <v>塘雅</v>
          </cell>
        </row>
        <row r="368">
          <cell r="A368" t="str">
            <v>塘雅</v>
          </cell>
        </row>
        <row r="369">
          <cell r="A369" t="str">
            <v>塘雅</v>
          </cell>
        </row>
        <row r="370">
          <cell r="A370" t="str">
            <v>塘雅</v>
          </cell>
        </row>
        <row r="371">
          <cell r="A371" t="str">
            <v>塘雅</v>
          </cell>
        </row>
        <row r="372">
          <cell r="A372" t="str">
            <v>塘雅</v>
          </cell>
        </row>
        <row r="373">
          <cell r="A373" t="str">
            <v>孝顺</v>
          </cell>
        </row>
        <row r="374">
          <cell r="A374" t="str">
            <v>孝顺</v>
          </cell>
        </row>
        <row r="375">
          <cell r="A375" t="str">
            <v>孝顺</v>
          </cell>
        </row>
        <row r="376">
          <cell r="A376" t="str">
            <v>孝顺</v>
          </cell>
        </row>
        <row r="377">
          <cell r="A377" t="str">
            <v>孝顺</v>
          </cell>
        </row>
        <row r="378">
          <cell r="A378" t="str">
            <v>孝顺</v>
          </cell>
        </row>
        <row r="379">
          <cell r="A379" t="str">
            <v>孝顺</v>
          </cell>
        </row>
        <row r="380">
          <cell r="A380" t="str">
            <v>孝顺</v>
          </cell>
        </row>
        <row r="381">
          <cell r="A381" t="str">
            <v>孝顺</v>
          </cell>
        </row>
        <row r="382">
          <cell r="A382" t="str">
            <v>孝顺</v>
          </cell>
        </row>
        <row r="383">
          <cell r="A383" t="str">
            <v>孝顺</v>
          </cell>
        </row>
        <row r="384">
          <cell r="A384" t="str">
            <v>孝顺</v>
          </cell>
        </row>
        <row r="385">
          <cell r="A385" t="str">
            <v>孝顺</v>
          </cell>
        </row>
        <row r="386">
          <cell r="A386" t="str">
            <v>孝顺</v>
          </cell>
        </row>
        <row r="387">
          <cell r="A387" t="str">
            <v>孝顺</v>
          </cell>
        </row>
        <row r="388">
          <cell r="A388" t="str">
            <v>孝顺</v>
          </cell>
        </row>
        <row r="389">
          <cell r="A389" t="str">
            <v>孝顺</v>
          </cell>
        </row>
        <row r="390">
          <cell r="A390" t="str">
            <v>孝顺</v>
          </cell>
        </row>
        <row r="391">
          <cell r="A391" t="str">
            <v>孝顺</v>
          </cell>
        </row>
        <row r="392">
          <cell r="A392" t="str">
            <v>孝顺</v>
          </cell>
        </row>
        <row r="393">
          <cell r="A393" t="str">
            <v>孝顺</v>
          </cell>
        </row>
        <row r="394">
          <cell r="A394" t="str">
            <v>孝顺</v>
          </cell>
        </row>
        <row r="395">
          <cell r="A395" t="str">
            <v>孝顺</v>
          </cell>
        </row>
        <row r="396">
          <cell r="A396" t="str">
            <v>孝顺</v>
          </cell>
        </row>
        <row r="397">
          <cell r="A397" t="str">
            <v>孝顺</v>
          </cell>
        </row>
        <row r="398">
          <cell r="A398" t="str">
            <v>孝顺</v>
          </cell>
        </row>
        <row r="399">
          <cell r="A399" t="str">
            <v>孝顺</v>
          </cell>
        </row>
        <row r="400">
          <cell r="A400" t="str">
            <v>孝顺</v>
          </cell>
        </row>
        <row r="401">
          <cell r="A401" t="str">
            <v>孝顺</v>
          </cell>
        </row>
        <row r="402">
          <cell r="A402" t="str">
            <v>孝顺</v>
          </cell>
        </row>
        <row r="403">
          <cell r="A403" t="str">
            <v>孝顺</v>
          </cell>
        </row>
        <row r="404">
          <cell r="A404" t="str">
            <v>孝顺</v>
          </cell>
        </row>
        <row r="405">
          <cell r="A405" t="str">
            <v>孝顺</v>
          </cell>
        </row>
        <row r="406">
          <cell r="A406" t="str">
            <v>孝顺</v>
          </cell>
        </row>
        <row r="407">
          <cell r="A407" t="str">
            <v>孝顺</v>
          </cell>
        </row>
        <row r="408">
          <cell r="A408" t="str">
            <v>孝顺</v>
          </cell>
        </row>
        <row r="409">
          <cell r="A409" t="str">
            <v>孝顺</v>
          </cell>
        </row>
        <row r="410">
          <cell r="A410" t="str">
            <v>孝顺</v>
          </cell>
        </row>
        <row r="411">
          <cell r="A411" t="str">
            <v>孝顺</v>
          </cell>
        </row>
        <row r="412">
          <cell r="A412" t="str">
            <v>孝顺</v>
          </cell>
        </row>
        <row r="413">
          <cell r="A413" t="str">
            <v>孝顺</v>
          </cell>
        </row>
        <row r="414">
          <cell r="A414" t="str">
            <v>孝顺</v>
          </cell>
        </row>
        <row r="415">
          <cell r="A415" t="str">
            <v>孝顺</v>
          </cell>
        </row>
        <row r="416">
          <cell r="A416" t="str">
            <v>孝顺</v>
          </cell>
        </row>
        <row r="417">
          <cell r="A417" t="str">
            <v>孝顺</v>
          </cell>
        </row>
        <row r="418">
          <cell r="A418" t="str">
            <v>孝顺</v>
          </cell>
        </row>
        <row r="419">
          <cell r="A419" t="str">
            <v>孝顺</v>
          </cell>
        </row>
        <row r="420">
          <cell r="A420" t="str">
            <v>孝顺</v>
          </cell>
        </row>
        <row r="421">
          <cell r="A421" t="str">
            <v>孝顺</v>
          </cell>
        </row>
        <row r="422">
          <cell r="A422" t="str">
            <v>孝顺</v>
          </cell>
        </row>
        <row r="423">
          <cell r="A423" t="str">
            <v>孝顺</v>
          </cell>
        </row>
        <row r="424">
          <cell r="A424" t="str">
            <v>孝顺</v>
          </cell>
        </row>
        <row r="425">
          <cell r="A425" t="str">
            <v>孝顺</v>
          </cell>
        </row>
        <row r="426">
          <cell r="A426" t="str">
            <v>孝顺</v>
          </cell>
        </row>
        <row r="427">
          <cell r="A427" t="str">
            <v>孝顺</v>
          </cell>
        </row>
        <row r="428">
          <cell r="A428" t="str">
            <v>孝顺</v>
          </cell>
        </row>
        <row r="429">
          <cell r="A429" t="str">
            <v>孝顺</v>
          </cell>
        </row>
        <row r="430">
          <cell r="A430" t="str">
            <v>孝顺</v>
          </cell>
        </row>
        <row r="431">
          <cell r="A431" t="str">
            <v>孝顺</v>
          </cell>
        </row>
        <row r="432">
          <cell r="A432" t="str">
            <v>孝顺</v>
          </cell>
        </row>
        <row r="433">
          <cell r="A433" t="str">
            <v>孝顺</v>
          </cell>
        </row>
        <row r="434">
          <cell r="A434" t="str">
            <v>孝顺</v>
          </cell>
        </row>
        <row r="435">
          <cell r="A435" t="str">
            <v>孝顺</v>
          </cell>
        </row>
        <row r="436">
          <cell r="A436" t="str">
            <v>孝顺</v>
          </cell>
        </row>
        <row r="437">
          <cell r="A437" t="str">
            <v>孝顺</v>
          </cell>
        </row>
        <row r="438">
          <cell r="A438" t="str">
            <v>孝顺</v>
          </cell>
        </row>
        <row r="439">
          <cell r="A439" t="str">
            <v>孝顺</v>
          </cell>
        </row>
        <row r="440">
          <cell r="A440" t="str">
            <v>孝顺</v>
          </cell>
        </row>
        <row r="441">
          <cell r="A441" t="str">
            <v>孝顺</v>
          </cell>
        </row>
        <row r="442">
          <cell r="A442" t="str">
            <v>孝顺</v>
          </cell>
        </row>
        <row r="443">
          <cell r="A443" t="str">
            <v>孝顺</v>
          </cell>
        </row>
        <row r="444">
          <cell r="A444" t="str">
            <v>孝顺</v>
          </cell>
        </row>
        <row r="445">
          <cell r="A445" t="str">
            <v>孝顺</v>
          </cell>
        </row>
        <row r="446">
          <cell r="A446" t="str">
            <v>孝顺</v>
          </cell>
        </row>
        <row r="447">
          <cell r="A447" t="str">
            <v>孝顺</v>
          </cell>
        </row>
        <row r="448">
          <cell r="A448" t="str">
            <v>孝顺</v>
          </cell>
        </row>
        <row r="449">
          <cell r="A449" t="str">
            <v>孝顺</v>
          </cell>
        </row>
        <row r="450">
          <cell r="A450" t="str">
            <v>孝顺</v>
          </cell>
        </row>
        <row r="451">
          <cell r="A451" t="str">
            <v>孝顺</v>
          </cell>
        </row>
        <row r="452">
          <cell r="A452" t="str">
            <v>孝顺</v>
          </cell>
        </row>
        <row r="453">
          <cell r="A453" t="str">
            <v>孝顺</v>
          </cell>
        </row>
        <row r="454">
          <cell r="A454" t="str">
            <v>孝顺</v>
          </cell>
        </row>
        <row r="455">
          <cell r="A455" t="str">
            <v>孝顺</v>
          </cell>
        </row>
        <row r="456">
          <cell r="A456" t="str">
            <v>孝顺</v>
          </cell>
        </row>
        <row r="457">
          <cell r="A457" t="str">
            <v>鞋塘</v>
          </cell>
        </row>
        <row r="458">
          <cell r="A458" t="str">
            <v>鞋塘</v>
          </cell>
        </row>
        <row r="459">
          <cell r="A459" t="str">
            <v>鞋塘</v>
          </cell>
        </row>
        <row r="460">
          <cell r="A460" t="str">
            <v>鞋塘</v>
          </cell>
        </row>
        <row r="461">
          <cell r="A461" t="str">
            <v>鞋塘</v>
          </cell>
        </row>
        <row r="462">
          <cell r="A462" t="str">
            <v>鞋塘</v>
          </cell>
        </row>
        <row r="463">
          <cell r="A463" t="str">
            <v>鞋塘</v>
          </cell>
        </row>
        <row r="464">
          <cell r="A464" t="str">
            <v>鞋塘</v>
          </cell>
        </row>
        <row r="465">
          <cell r="A465" t="str">
            <v>鞋塘</v>
          </cell>
        </row>
        <row r="466">
          <cell r="A466" t="str">
            <v>鞋塘</v>
          </cell>
        </row>
        <row r="467">
          <cell r="A467" t="str">
            <v>鞋塘</v>
          </cell>
        </row>
        <row r="468">
          <cell r="A468" t="str">
            <v>鞋塘</v>
          </cell>
        </row>
        <row r="469">
          <cell r="A469" t="str">
            <v>鞋塘</v>
          </cell>
        </row>
        <row r="470">
          <cell r="A470" t="str">
            <v>鞋塘</v>
          </cell>
        </row>
        <row r="471">
          <cell r="A471" t="str">
            <v>鞋塘</v>
          </cell>
        </row>
        <row r="472">
          <cell r="A472" t="str">
            <v>鞋塘</v>
          </cell>
        </row>
        <row r="473">
          <cell r="A473" t="str">
            <v>鞋塘</v>
          </cell>
        </row>
        <row r="474">
          <cell r="A474" t="str">
            <v>鞋塘</v>
          </cell>
        </row>
        <row r="475">
          <cell r="A475" t="str">
            <v>鞋塘</v>
          </cell>
        </row>
        <row r="476">
          <cell r="A476" t="str">
            <v>鞋塘</v>
          </cell>
        </row>
        <row r="477">
          <cell r="A477" t="str">
            <v>鞋塘</v>
          </cell>
        </row>
        <row r="478">
          <cell r="A478" t="str">
            <v>鞋塘</v>
          </cell>
        </row>
        <row r="479">
          <cell r="A479" t="str">
            <v>鞋塘</v>
          </cell>
        </row>
        <row r="480">
          <cell r="A480" t="str">
            <v>鞋塘</v>
          </cell>
        </row>
        <row r="481">
          <cell r="A481" t="str">
            <v>鞋塘</v>
          </cell>
        </row>
        <row r="482">
          <cell r="A482" t="str">
            <v>鞋塘</v>
          </cell>
        </row>
        <row r="483">
          <cell r="A483" t="str">
            <v>鞋塘</v>
          </cell>
        </row>
        <row r="484">
          <cell r="A484" t="str">
            <v>鞋塘</v>
          </cell>
        </row>
        <row r="485">
          <cell r="A485" t="str">
            <v>鞋塘</v>
          </cell>
        </row>
        <row r="486">
          <cell r="A486" t="str">
            <v>鞋塘</v>
          </cell>
        </row>
        <row r="487">
          <cell r="A487" t="str">
            <v>鞋塘</v>
          </cell>
        </row>
        <row r="488">
          <cell r="A488" t="str">
            <v>鞋塘</v>
          </cell>
        </row>
        <row r="489">
          <cell r="A489" t="str">
            <v>源东</v>
          </cell>
        </row>
        <row r="490">
          <cell r="A490" t="str">
            <v>源东</v>
          </cell>
        </row>
        <row r="491">
          <cell r="A491" t="str">
            <v>源东</v>
          </cell>
        </row>
        <row r="492">
          <cell r="A492" t="str">
            <v>源东</v>
          </cell>
        </row>
        <row r="493">
          <cell r="A493" t="str">
            <v>源东</v>
          </cell>
        </row>
        <row r="494">
          <cell r="A494" t="str">
            <v>源东</v>
          </cell>
        </row>
        <row r="495">
          <cell r="A495" t="str">
            <v>源东</v>
          </cell>
        </row>
        <row r="496">
          <cell r="A496" t="str">
            <v>源东</v>
          </cell>
        </row>
        <row r="497">
          <cell r="A497" t="str">
            <v>源东</v>
          </cell>
        </row>
        <row r="498">
          <cell r="A498" t="str">
            <v>源东</v>
          </cell>
        </row>
        <row r="499">
          <cell r="A499" t="str">
            <v>源东</v>
          </cell>
        </row>
        <row r="500">
          <cell r="A500" t="str">
            <v>源东</v>
          </cell>
        </row>
        <row r="501">
          <cell r="A501" t="str">
            <v>源东</v>
          </cell>
        </row>
        <row r="502">
          <cell r="A502" t="str">
            <v>源东</v>
          </cell>
        </row>
        <row r="503">
          <cell r="A503" t="str">
            <v>源东</v>
          </cell>
        </row>
        <row r="504">
          <cell r="A504" t="str">
            <v>源东</v>
          </cell>
        </row>
        <row r="505">
          <cell r="A505" t="str">
            <v>源东</v>
          </cell>
        </row>
        <row r="506">
          <cell r="A506" t="str">
            <v>源东</v>
          </cell>
        </row>
        <row r="507">
          <cell r="A507" t="str">
            <v>源东</v>
          </cell>
        </row>
        <row r="508">
          <cell r="A508" t="str">
            <v>源东</v>
          </cell>
        </row>
        <row r="509">
          <cell r="A509" t="str">
            <v>源东</v>
          </cell>
        </row>
        <row r="510">
          <cell r="A510" t="str">
            <v>源东</v>
          </cell>
        </row>
        <row r="511">
          <cell r="A511" t="str">
            <v>源东</v>
          </cell>
        </row>
        <row r="512">
          <cell r="A512" t="str">
            <v>源东</v>
          </cell>
        </row>
        <row r="513">
          <cell r="A513" t="str">
            <v>源东</v>
          </cell>
        </row>
        <row r="514">
          <cell r="A514" t="str">
            <v>源东</v>
          </cell>
        </row>
        <row r="515">
          <cell r="A515" t="str">
            <v>源东</v>
          </cell>
        </row>
        <row r="516">
          <cell r="A516" t="str">
            <v>源东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enableRefresh="1" refreshedBy="ChenYuQiang" refreshedDate="42229.4303869213" recordCount="511">
  <cacheSource type="worksheet">
    <worksheetSource ref="A3:U514" sheet="无违建村"/>
  </cacheSource>
  <cacheFields count="17">
    <cacheField name="总序"/>
    <cacheField name="乡镇">
      <sharedItems count="12">
        <s v="曹宅"/>
        <s v="赤松"/>
        <s v="东孝"/>
        <s v="多湖"/>
        <s v="傅村"/>
        <s v="江东"/>
        <s v="澧浦"/>
        <s v="岭下"/>
        <s v="塘雅"/>
        <s v="孝顺"/>
        <s v="鞋塘"/>
        <s v="源东"/>
      </sharedItems>
    </cacheField>
    <cacheField name="分序"/>
    <cacheField name="行政村"/>
    <cacheField name="等级"/>
    <cacheField name="集镇所在地"/>
    <cacheField name="重点村"/>
    <cacheField name="沿路"/>
    <cacheField name="秀美乡村"/>
    <cacheField name="农旅村"/>
    <cacheField name="计划月份"/>
    <cacheField name="计划创建日期"/>
    <cacheField name="乡镇责任人"/>
    <cacheField name="乡镇初验"/>
    <cacheField name="区级验收"/>
    <cacheField name="完成月份"/>
    <cacheField name="备注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1">
  <r>
    <n v="1"/>
    <x v="0"/>
    <n v="1"/>
    <s v="曹宅"/>
    <s v="*"/>
    <s v="集镇所在地"/>
    <m/>
    <m/>
    <m/>
    <m/>
    <n v="11"/>
    <s v="11月底"/>
    <s v="何建林"/>
    <m/>
    <m/>
    <m/>
    <m/>
  </r>
  <r>
    <n v="2"/>
    <x v="0"/>
    <n v="2"/>
    <s v="杜宅"/>
    <s v="*"/>
    <m/>
    <s v="市重点村"/>
    <m/>
    <s v="秀美村"/>
    <m/>
    <n v="8"/>
    <s v="8月底"/>
    <s v="游松辉"/>
    <m/>
    <m/>
    <m/>
    <s v="二季度市重点村"/>
  </r>
  <r>
    <n v="3"/>
    <x v="0"/>
    <n v="3"/>
    <s v="上目宋"/>
    <s v="*"/>
    <m/>
    <m/>
    <s v="03省道"/>
    <s v="精品村"/>
    <m/>
    <n v="9"/>
    <s v="9月底"/>
    <s v="叶青"/>
    <m/>
    <m/>
    <m/>
    <m/>
  </r>
  <r>
    <n v="4"/>
    <x v="0"/>
    <n v="4"/>
    <s v="小黄村"/>
    <s v="*"/>
    <m/>
    <m/>
    <s v="03省道"/>
    <s v="示范村"/>
    <m/>
    <n v="10"/>
    <s v="10月底"/>
    <s v="严新忠"/>
    <m/>
    <m/>
    <m/>
    <m/>
  </r>
  <r>
    <n v="5"/>
    <x v="0"/>
    <n v="5"/>
    <s v="大黄村"/>
    <s v="*"/>
    <m/>
    <m/>
    <s v="03省道"/>
    <s v="秀美村"/>
    <m/>
    <n v="9"/>
    <s v="9月底"/>
    <s v="李锦"/>
    <m/>
    <m/>
    <m/>
    <m/>
  </r>
  <r>
    <n v="6"/>
    <x v="0"/>
    <n v="6"/>
    <s v="横溪"/>
    <s v="*"/>
    <m/>
    <m/>
    <s v="03省道"/>
    <s v="秀美村"/>
    <m/>
    <n v="10"/>
    <s v="10月底"/>
    <s v="薛钏宏"/>
    <m/>
    <m/>
    <m/>
    <m/>
  </r>
  <r>
    <n v="7"/>
    <x v="0"/>
    <n v="7"/>
    <s v="花厅"/>
    <s v="*"/>
    <m/>
    <m/>
    <s v="03省道"/>
    <m/>
    <m/>
    <n v="9"/>
    <s v="9月底"/>
    <s v="郑锡忠"/>
    <m/>
    <m/>
    <m/>
    <m/>
  </r>
  <r>
    <n v="8"/>
    <x v="0"/>
    <n v="8"/>
    <s v="黄金畈"/>
    <s v="*"/>
    <m/>
    <m/>
    <s v="03省道"/>
    <m/>
    <m/>
    <n v="9"/>
    <s v="9月底"/>
    <s v="吕学东"/>
    <m/>
    <m/>
    <m/>
    <m/>
  </r>
  <r>
    <n v="9"/>
    <x v="0"/>
    <n v="9"/>
    <s v="前王"/>
    <s v="*"/>
    <m/>
    <m/>
    <s v="03省道"/>
    <m/>
    <m/>
    <n v="10"/>
    <s v="10月底"/>
    <s v="王君"/>
    <m/>
    <m/>
    <m/>
    <m/>
  </r>
  <r>
    <n v="10"/>
    <x v="0"/>
    <n v="10"/>
    <s v="腾家岭"/>
    <s v="*"/>
    <m/>
    <m/>
    <s v="03省道"/>
    <m/>
    <m/>
    <n v="10"/>
    <s v="10月底"/>
    <s v="罗涵"/>
    <m/>
    <m/>
    <m/>
    <m/>
  </r>
  <r>
    <n v="11"/>
    <x v="0"/>
    <n v="11"/>
    <s v="桥西"/>
    <s v="*"/>
    <m/>
    <m/>
    <s v="曹塘澧"/>
    <s v="秀美村"/>
    <m/>
    <n v="9"/>
    <s v="9月底"/>
    <s v="方苏佳"/>
    <m/>
    <m/>
    <m/>
    <m/>
  </r>
  <r>
    <n v="12"/>
    <x v="0"/>
    <n v="12"/>
    <s v="山王"/>
    <s v="*"/>
    <m/>
    <m/>
    <s v="曹塘澧"/>
    <m/>
    <m/>
    <n v="10"/>
    <s v="10月底"/>
    <s v="傅宾义"/>
    <m/>
    <m/>
    <m/>
    <m/>
  </r>
  <r>
    <n v="13"/>
    <x v="0"/>
    <n v="13"/>
    <s v="黄鹤山"/>
    <s v="*"/>
    <m/>
    <m/>
    <s v="金义快速路"/>
    <s v="精品村"/>
    <m/>
    <n v="9"/>
    <s v="9月底"/>
    <s v="周朝辉"/>
    <m/>
    <m/>
    <m/>
    <m/>
  </r>
  <r>
    <n v="14"/>
    <x v="0"/>
    <n v="14"/>
    <s v="上明路"/>
    <s v="*"/>
    <m/>
    <m/>
    <s v="金义快速路"/>
    <s v="秀美村"/>
    <m/>
    <n v="9"/>
    <s v="9月底"/>
    <s v="方秀玲"/>
    <m/>
    <m/>
    <m/>
    <m/>
  </r>
  <r>
    <n v="15"/>
    <x v="0"/>
    <n v="15"/>
    <s v="白渡"/>
    <s v="*"/>
    <m/>
    <m/>
    <m/>
    <s v="秀美村"/>
    <m/>
    <n v="10"/>
    <s v="10月底"/>
    <s v="华金成"/>
    <m/>
    <m/>
    <m/>
    <m/>
  </r>
  <r>
    <n v="16"/>
    <x v="0"/>
    <n v="16"/>
    <s v="东京"/>
    <s v="*"/>
    <m/>
    <m/>
    <m/>
    <s v="秀美村"/>
    <m/>
    <n v="11"/>
    <s v="10月底"/>
    <s v="张文燕"/>
    <m/>
    <m/>
    <m/>
    <m/>
  </r>
  <r>
    <n v="17"/>
    <x v="0"/>
    <n v="17"/>
    <s v="横腊"/>
    <s v="*"/>
    <m/>
    <m/>
    <m/>
    <s v="秀美村"/>
    <s v="农旅村"/>
    <n v="9"/>
    <s v="9月底"/>
    <s v="方秀玲"/>
    <m/>
    <m/>
    <m/>
    <m/>
  </r>
  <r>
    <n v="18"/>
    <x v="0"/>
    <n v="18"/>
    <s v="龙一"/>
    <s v="*"/>
    <m/>
    <m/>
    <m/>
    <s v="秀美村"/>
    <m/>
    <n v="11"/>
    <s v="11月底"/>
    <s v="赵鸣"/>
    <m/>
    <m/>
    <m/>
    <m/>
  </r>
  <r>
    <n v="19"/>
    <x v="0"/>
    <n v="19"/>
    <s v="桥下"/>
    <s v="*"/>
    <m/>
    <m/>
    <m/>
    <s v="秀美村"/>
    <m/>
    <n v="10"/>
    <s v="10月底"/>
    <s v="张宇"/>
    <m/>
    <m/>
    <m/>
    <m/>
  </r>
  <r>
    <n v="20"/>
    <x v="0"/>
    <n v="20"/>
    <s v="午塘头"/>
    <s v="*"/>
    <m/>
    <m/>
    <m/>
    <s v="秀美村"/>
    <m/>
    <n v="9"/>
    <s v="9月底"/>
    <s v="曹菊仙"/>
    <m/>
    <m/>
    <m/>
    <m/>
  </r>
  <r>
    <n v="21"/>
    <x v="0"/>
    <n v="21"/>
    <s v="安村"/>
    <m/>
    <m/>
    <m/>
    <m/>
    <m/>
    <m/>
    <m/>
    <m/>
    <m/>
    <m/>
    <m/>
    <m/>
    <m/>
  </r>
  <r>
    <n v="22"/>
    <x v="0"/>
    <n v="22"/>
    <s v="百合塘"/>
    <m/>
    <m/>
    <m/>
    <m/>
    <m/>
    <m/>
    <m/>
    <m/>
    <m/>
    <m/>
    <m/>
    <m/>
    <m/>
  </r>
  <r>
    <n v="23"/>
    <x v="0"/>
    <n v="23"/>
    <s v="包宅"/>
    <m/>
    <m/>
    <m/>
    <m/>
    <m/>
    <m/>
    <m/>
    <m/>
    <m/>
    <m/>
    <m/>
    <m/>
    <m/>
  </r>
  <r>
    <n v="24"/>
    <x v="0"/>
    <n v="24"/>
    <s v="曹公"/>
    <m/>
    <m/>
    <m/>
    <m/>
    <m/>
    <m/>
    <m/>
    <m/>
    <m/>
    <m/>
    <m/>
    <m/>
    <m/>
  </r>
  <r>
    <n v="25"/>
    <x v="0"/>
    <n v="25"/>
    <s v="春塘"/>
    <m/>
    <m/>
    <m/>
    <m/>
    <m/>
    <m/>
    <m/>
    <m/>
    <m/>
    <m/>
    <m/>
    <m/>
    <m/>
  </r>
  <r>
    <n v="26"/>
    <x v="0"/>
    <n v="26"/>
    <s v="大溪滩"/>
    <m/>
    <m/>
    <m/>
    <m/>
    <m/>
    <m/>
    <m/>
    <m/>
    <m/>
    <m/>
    <m/>
    <m/>
    <m/>
  </r>
  <r>
    <n v="27"/>
    <x v="0"/>
    <n v="27"/>
    <s v="东前路"/>
    <m/>
    <m/>
    <m/>
    <m/>
    <m/>
    <m/>
    <m/>
    <m/>
    <m/>
    <m/>
    <m/>
    <m/>
    <m/>
  </r>
  <r>
    <n v="28"/>
    <x v="0"/>
    <n v="28"/>
    <s v="东桑园"/>
    <m/>
    <m/>
    <m/>
    <m/>
    <m/>
    <m/>
    <m/>
    <m/>
    <m/>
    <m/>
    <m/>
    <m/>
    <m/>
  </r>
  <r>
    <n v="29"/>
    <x v="0"/>
    <n v="29"/>
    <s v="东山"/>
    <m/>
    <m/>
    <m/>
    <m/>
    <m/>
    <m/>
    <m/>
    <m/>
    <m/>
    <m/>
    <m/>
    <m/>
    <m/>
  </r>
  <r>
    <n v="30"/>
    <x v="0"/>
    <n v="30"/>
    <s v="杜店"/>
    <m/>
    <m/>
    <m/>
    <m/>
    <m/>
    <m/>
    <m/>
    <m/>
    <m/>
    <m/>
    <m/>
    <m/>
    <m/>
  </r>
  <r>
    <n v="31"/>
    <x v="0"/>
    <n v="31"/>
    <s v="红珠山"/>
    <m/>
    <m/>
    <m/>
    <m/>
    <m/>
    <m/>
    <m/>
    <m/>
    <m/>
    <m/>
    <m/>
    <m/>
    <m/>
  </r>
  <r>
    <n v="32"/>
    <x v="0"/>
    <n v="32"/>
    <s v="胡宅"/>
    <m/>
    <m/>
    <m/>
    <m/>
    <m/>
    <m/>
    <m/>
    <m/>
    <m/>
    <m/>
    <m/>
    <m/>
    <m/>
  </r>
  <r>
    <n v="33"/>
    <x v="0"/>
    <n v="33"/>
    <s v="黄金岭"/>
    <m/>
    <m/>
    <m/>
    <m/>
    <m/>
    <m/>
    <m/>
    <m/>
    <m/>
    <m/>
    <m/>
    <m/>
    <m/>
  </r>
  <r>
    <n v="34"/>
    <x v="0"/>
    <n v="34"/>
    <s v="枧头"/>
    <m/>
    <m/>
    <m/>
    <m/>
    <m/>
    <m/>
    <m/>
    <m/>
    <m/>
    <m/>
    <m/>
    <m/>
    <m/>
  </r>
  <r>
    <n v="35"/>
    <x v="0"/>
    <n v="35"/>
    <s v="姜山"/>
    <m/>
    <m/>
    <m/>
    <m/>
    <m/>
    <m/>
    <m/>
    <m/>
    <m/>
    <m/>
    <m/>
    <m/>
    <m/>
  </r>
  <r>
    <n v="36"/>
    <x v="0"/>
    <n v="36"/>
    <s v="金南山"/>
    <m/>
    <m/>
    <m/>
    <m/>
    <m/>
    <m/>
    <m/>
    <m/>
    <m/>
    <m/>
    <m/>
    <m/>
    <m/>
  </r>
  <r>
    <n v="37"/>
    <x v="0"/>
    <n v="37"/>
    <s v="金仁塘"/>
    <m/>
    <m/>
    <m/>
    <m/>
    <m/>
    <m/>
    <m/>
    <m/>
    <m/>
    <m/>
    <m/>
    <m/>
    <m/>
  </r>
  <r>
    <n v="38"/>
    <x v="0"/>
    <n v="38"/>
    <s v="金溪"/>
    <m/>
    <m/>
    <m/>
    <m/>
    <m/>
    <m/>
    <m/>
    <m/>
    <m/>
    <m/>
    <m/>
    <m/>
    <m/>
  </r>
  <r>
    <n v="39"/>
    <x v="0"/>
    <n v="39"/>
    <s v="六大山"/>
    <m/>
    <m/>
    <m/>
    <m/>
    <m/>
    <m/>
    <m/>
    <m/>
    <m/>
    <m/>
    <m/>
    <m/>
    <m/>
  </r>
  <r>
    <n v="40"/>
    <x v="0"/>
    <n v="40"/>
    <s v="龙二"/>
    <m/>
    <m/>
    <m/>
    <m/>
    <m/>
    <m/>
    <m/>
    <m/>
    <m/>
    <m/>
    <m/>
    <m/>
    <m/>
  </r>
  <r>
    <n v="41"/>
    <x v="0"/>
    <n v="41"/>
    <s v="毛头山"/>
    <m/>
    <m/>
    <m/>
    <m/>
    <m/>
    <m/>
    <m/>
    <m/>
    <m/>
    <m/>
    <m/>
    <m/>
    <m/>
  </r>
  <r>
    <n v="42"/>
    <x v="0"/>
    <n v="42"/>
    <s v="梅西塘"/>
    <m/>
    <m/>
    <m/>
    <m/>
    <m/>
    <m/>
    <m/>
    <m/>
    <m/>
    <m/>
    <m/>
    <m/>
    <m/>
  </r>
  <r>
    <n v="43"/>
    <x v="0"/>
    <n v="43"/>
    <s v="潘村"/>
    <m/>
    <m/>
    <m/>
    <m/>
    <m/>
    <m/>
    <m/>
    <m/>
    <m/>
    <m/>
    <m/>
    <m/>
    <m/>
  </r>
  <r>
    <n v="44"/>
    <x v="0"/>
    <n v="44"/>
    <s v="七宝塘"/>
    <m/>
    <m/>
    <m/>
    <m/>
    <m/>
    <m/>
    <m/>
    <m/>
    <m/>
    <m/>
    <m/>
    <m/>
    <m/>
  </r>
  <r>
    <n v="45"/>
    <x v="0"/>
    <n v="45"/>
    <s v="千人安"/>
    <m/>
    <m/>
    <m/>
    <m/>
    <m/>
    <m/>
    <m/>
    <m/>
    <m/>
    <m/>
    <m/>
    <m/>
    <m/>
  </r>
  <r>
    <n v="46"/>
    <x v="0"/>
    <n v="46"/>
    <s v="前婆桥"/>
    <m/>
    <m/>
    <m/>
    <m/>
    <m/>
    <m/>
    <m/>
    <m/>
    <m/>
    <m/>
    <m/>
    <m/>
    <m/>
  </r>
  <r>
    <n v="47"/>
    <x v="0"/>
    <n v="47"/>
    <s v="前庄"/>
    <m/>
    <m/>
    <m/>
    <m/>
    <m/>
    <m/>
    <m/>
    <m/>
    <m/>
    <m/>
    <m/>
    <m/>
    <m/>
  </r>
  <r>
    <n v="48"/>
    <x v="0"/>
    <n v="48"/>
    <s v="山下洪"/>
    <m/>
    <m/>
    <m/>
    <m/>
    <m/>
    <m/>
    <m/>
    <m/>
    <m/>
    <m/>
    <m/>
    <m/>
    <m/>
  </r>
  <r>
    <n v="49"/>
    <x v="0"/>
    <n v="49"/>
    <s v="上留庄"/>
    <m/>
    <m/>
    <m/>
    <m/>
    <m/>
    <m/>
    <m/>
    <m/>
    <m/>
    <m/>
    <m/>
    <m/>
    <m/>
  </r>
  <r>
    <n v="50"/>
    <x v="0"/>
    <n v="50"/>
    <s v="上沙塘"/>
    <m/>
    <m/>
    <m/>
    <m/>
    <m/>
    <m/>
    <m/>
    <m/>
    <m/>
    <m/>
    <m/>
    <m/>
    <m/>
  </r>
  <r>
    <n v="51"/>
    <x v="0"/>
    <n v="51"/>
    <s v="寺畈"/>
    <m/>
    <m/>
    <m/>
    <m/>
    <m/>
    <m/>
    <m/>
    <m/>
    <m/>
    <m/>
    <m/>
    <m/>
    <m/>
  </r>
  <r>
    <n v="52"/>
    <x v="0"/>
    <n v="52"/>
    <s v="五石堰"/>
    <m/>
    <m/>
    <m/>
    <m/>
    <m/>
    <m/>
    <m/>
    <m/>
    <m/>
    <m/>
    <m/>
    <m/>
    <m/>
  </r>
  <r>
    <n v="53"/>
    <x v="0"/>
    <n v="53"/>
    <s v="西京"/>
    <m/>
    <m/>
    <m/>
    <m/>
    <m/>
    <m/>
    <m/>
    <m/>
    <m/>
    <m/>
    <m/>
    <m/>
    <m/>
  </r>
  <r>
    <n v="54"/>
    <x v="0"/>
    <n v="54"/>
    <s v="西林"/>
    <m/>
    <m/>
    <m/>
    <m/>
    <m/>
    <m/>
    <m/>
    <m/>
    <m/>
    <m/>
    <m/>
    <m/>
    <m/>
  </r>
  <r>
    <n v="55"/>
    <x v="0"/>
    <n v="55"/>
    <s v="溪头"/>
    <m/>
    <m/>
    <m/>
    <m/>
    <m/>
    <m/>
    <m/>
    <m/>
    <m/>
    <m/>
    <m/>
    <m/>
    <m/>
  </r>
  <r>
    <n v="56"/>
    <x v="0"/>
    <n v="56"/>
    <s v="下山"/>
    <m/>
    <m/>
    <m/>
    <m/>
    <m/>
    <m/>
    <m/>
    <m/>
    <m/>
    <m/>
    <m/>
    <m/>
    <m/>
  </r>
  <r>
    <n v="57"/>
    <x v="0"/>
    <n v="57"/>
    <s v="下张"/>
    <m/>
    <m/>
    <m/>
    <m/>
    <m/>
    <m/>
    <m/>
    <m/>
    <m/>
    <m/>
    <m/>
    <m/>
    <m/>
  </r>
  <r>
    <n v="58"/>
    <x v="0"/>
    <n v="58"/>
    <s v="新安"/>
    <m/>
    <m/>
    <m/>
    <m/>
    <m/>
    <m/>
    <m/>
    <m/>
    <m/>
    <m/>
    <m/>
    <m/>
    <m/>
  </r>
  <r>
    <n v="59"/>
    <x v="0"/>
    <n v="59"/>
    <s v="雅里"/>
    <m/>
    <m/>
    <m/>
    <m/>
    <m/>
    <m/>
    <m/>
    <m/>
    <m/>
    <m/>
    <m/>
    <m/>
    <m/>
  </r>
  <r>
    <n v="60"/>
    <x v="0"/>
    <n v="60"/>
    <s v="岩后"/>
    <m/>
    <m/>
    <m/>
    <m/>
    <m/>
    <m/>
    <m/>
    <m/>
    <m/>
    <m/>
    <m/>
    <m/>
    <m/>
  </r>
  <r>
    <n v="61"/>
    <x v="0"/>
    <n v="61"/>
    <s v="杨高畈"/>
    <m/>
    <m/>
    <m/>
    <m/>
    <m/>
    <m/>
    <m/>
    <m/>
    <m/>
    <m/>
    <m/>
    <m/>
    <m/>
  </r>
  <r>
    <n v="62"/>
    <x v="0"/>
    <n v="62"/>
    <s v="宅口"/>
    <m/>
    <m/>
    <m/>
    <m/>
    <m/>
    <m/>
    <m/>
    <m/>
    <m/>
    <m/>
    <m/>
    <m/>
    <m/>
  </r>
  <r>
    <n v="63"/>
    <x v="0"/>
    <n v="63"/>
    <s v="朱大塘"/>
    <m/>
    <m/>
    <m/>
    <m/>
    <m/>
    <m/>
    <m/>
    <m/>
    <m/>
    <m/>
    <m/>
    <m/>
    <m/>
  </r>
  <r>
    <n v="64"/>
    <x v="1"/>
    <n v="1"/>
    <s v="仙桥"/>
    <s v="*"/>
    <s v="集镇所在地"/>
    <m/>
    <s v="03省道"/>
    <m/>
    <m/>
    <n v="10"/>
    <d v="2015-10-25T00:00:00"/>
    <s v="蒋祝文"/>
    <m/>
    <m/>
    <m/>
    <m/>
  </r>
  <r>
    <n v="65"/>
    <x v="1"/>
    <n v="2"/>
    <s v="潘村"/>
    <s v="*"/>
    <m/>
    <s v="市重点村"/>
    <s v="03省道"/>
    <s v="秀美村"/>
    <m/>
    <n v="8"/>
    <d v="2015-08-31T00:00:00"/>
    <s v="万传发"/>
    <m/>
    <m/>
    <m/>
    <s v="三季度市重点村"/>
  </r>
  <r>
    <n v="66"/>
    <x v="1"/>
    <n v="3"/>
    <s v="王宅"/>
    <s v="*"/>
    <m/>
    <s v="市重点村"/>
    <m/>
    <m/>
    <m/>
    <n v="9"/>
    <d v="2015-09-20T00:00:00"/>
    <s v="叶建茹"/>
    <m/>
    <m/>
    <m/>
    <s v="三季度市重点村"/>
  </r>
  <r>
    <n v="67"/>
    <x v="1"/>
    <n v="4"/>
    <s v="下钱"/>
    <s v="*"/>
    <m/>
    <s v="市重点村"/>
    <m/>
    <m/>
    <m/>
    <n v="8"/>
    <d v="2015-08-29T00:00:00"/>
    <s v="陆旭升"/>
    <m/>
    <m/>
    <m/>
    <s v="三季度市重点村"/>
  </r>
  <r>
    <n v="68"/>
    <x v="1"/>
    <n v="5"/>
    <s v="黄泥垅"/>
    <s v="*"/>
    <m/>
    <m/>
    <s v="03省道"/>
    <m/>
    <m/>
    <n v="11"/>
    <d v="2015-11-30T00:00:00"/>
    <s v="金文俊"/>
    <m/>
    <m/>
    <m/>
    <m/>
  </r>
  <r>
    <n v="69"/>
    <x v="1"/>
    <n v="6"/>
    <s v="桥东"/>
    <s v="*"/>
    <s v="集镇所在地"/>
    <m/>
    <s v="03省道"/>
    <m/>
    <m/>
    <n v="12"/>
    <d v="2015-12-20T00:00:00"/>
    <s v="叶燕平"/>
    <m/>
    <m/>
    <m/>
    <m/>
  </r>
  <r>
    <n v="70"/>
    <x v="1"/>
    <n v="7"/>
    <s v="石牌"/>
    <s v="*"/>
    <m/>
    <m/>
    <s v="03省道"/>
    <m/>
    <m/>
    <n v="12"/>
    <d v="2015-12-30T00:00:00"/>
    <s v="章土芳"/>
    <m/>
    <m/>
    <m/>
    <m/>
  </r>
  <r>
    <n v="71"/>
    <x v="1"/>
    <n v="8"/>
    <s v="下牌塘"/>
    <s v="*"/>
    <m/>
    <m/>
    <s v="03省道"/>
    <m/>
    <m/>
    <n v="10"/>
    <d v="2015-10-20T00:00:00"/>
    <s v="曹增智"/>
    <m/>
    <m/>
    <m/>
    <m/>
  </r>
  <r>
    <n v="72"/>
    <x v="1"/>
    <n v="9"/>
    <s v="下杨"/>
    <s v="*"/>
    <m/>
    <m/>
    <s v="03省道"/>
    <m/>
    <m/>
    <n v="11"/>
    <d v="2015-11-27T00:00:00"/>
    <s v="蔡荣春、周卓宁"/>
    <m/>
    <m/>
    <m/>
    <m/>
  </r>
  <r>
    <n v="73"/>
    <x v="1"/>
    <n v="10"/>
    <s v="新屋头"/>
    <s v="*"/>
    <s v="集镇所在地"/>
    <m/>
    <s v="03省道"/>
    <m/>
    <m/>
    <n v="12"/>
    <d v="2015-12-30T00:00:00"/>
    <s v="刘学峰"/>
    <m/>
    <m/>
    <m/>
    <m/>
  </r>
  <r>
    <n v="74"/>
    <x v="1"/>
    <n v="11"/>
    <s v="中联"/>
    <s v="*"/>
    <m/>
    <m/>
    <s v="03省道"/>
    <m/>
    <m/>
    <n v="12"/>
    <d v="2015-12-20T00:00:00"/>
    <s v="姜惠敏"/>
    <m/>
    <m/>
    <m/>
    <m/>
  </r>
  <r>
    <n v="75"/>
    <x v="1"/>
    <n v="12"/>
    <s v="尘不染"/>
    <s v="*"/>
    <m/>
    <m/>
    <s v="二环路"/>
    <m/>
    <m/>
    <n v="11"/>
    <d v="2015-11-27T00:00:00"/>
    <s v="盛承法"/>
    <m/>
    <m/>
    <m/>
    <m/>
  </r>
  <r>
    <n v="76"/>
    <x v="1"/>
    <n v="13"/>
    <s v="上钱"/>
    <s v="*"/>
    <m/>
    <m/>
    <s v="二环路"/>
    <m/>
    <m/>
    <n v="12"/>
    <d v="2015-12-10T00:00:00"/>
    <s v="章双双"/>
    <m/>
    <m/>
    <m/>
    <m/>
  </r>
  <r>
    <n v="77"/>
    <x v="1"/>
    <n v="14"/>
    <s v="岩塘"/>
    <s v="*"/>
    <m/>
    <m/>
    <s v="二环路"/>
    <m/>
    <m/>
    <n v="11"/>
    <d v="2015-11-08T00:00:00"/>
    <s v="傅卫锋"/>
    <m/>
    <m/>
    <m/>
    <m/>
  </r>
  <r>
    <n v="78"/>
    <x v="1"/>
    <n v="15"/>
    <s v="下陈"/>
    <s v="*"/>
    <m/>
    <m/>
    <s v="金义快速路"/>
    <m/>
    <m/>
    <n v="9"/>
    <d v="2015-09-20T00:00:00"/>
    <s v="金振"/>
    <m/>
    <m/>
    <m/>
    <m/>
  </r>
  <r>
    <n v="79"/>
    <x v="1"/>
    <n v="16"/>
    <s v="下塔山"/>
    <s v="*"/>
    <m/>
    <m/>
    <s v="金义快速路"/>
    <m/>
    <m/>
    <n v="10"/>
    <d v="2015-10-30T00:00:00"/>
    <s v="黄洪茂"/>
    <m/>
    <m/>
    <m/>
    <m/>
  </r>
  <r>
    <n v="80"/>
    <x v="1"/>
    <n v="17"/>
    <s v="北山口"/>
    <s v="*"/>
    <m/>
    <m/>
    <m/>
    <s v="秀美村"/>
    <m/>
    <n v="10"/>
    <d v="2015-10-20T00:00:00"/>
    <s v="潘捷"/>
    <m/>
    <m/>
    <m/>
    <m/>
  </r>
  <r>
    <n v="81"/>
    <x v="1"/>
    <n v="18"/>
    <s v="山口冯"/>
    <s v="*"/>
    <m/>
    <m/>
    <m/>
    <s v="秀美村"/>
    <m/>
    <n v="11"/>
    <d v="2015-11-06T00:00:00"/>
    <s v="王雅群"/>
    <m/>
    <m/>
    <m/>
    <m/>
  </r>
  <r>
    <n v="82"/>
    <x v="1"/>
    <n v="19"/>
    <s v="石下"/>
    <s v="*"/>
    <m/>
    <m/>
    <m/>
    <s v="秀美村"/>
    <m/>
    <n v="9"/>
    <d v="2015-09-28T00:00:00"/>
    <s v="赵原亿"/>
    <m/>
    <m/>
    <m/>
    <m/>
  </r>
  <r>
    <n v="83"/>
    <x v="1"/>
    <n v="20"/>
    <s v="双门"/>
    <s v="*"/>
    <m/>
    <m/>
    <m/>
    <s v="秀美村"/>
    <m/>
    <n v="12"/>
    <d v="2015-12-29T00:00:00"/>
    <s v="钱颖"/>
    <m/>
    <m/>
    <m/>
    <m/>
  </r>
  <r>
    <n v="84"/>
    <x v="1"/>
    <n v="21"/>
    <s v="石桥"/>
    <s v="*"/>
    <m/>
    <m/>
    <m/>
    <m/>
    <s v="农旅村"/>
    <n v="9"/>
    <d v="2015-09-17T00:00:00"/>
    <s v="胡长春"/>
    <m/>
    <m/>
    <m/>
    <m/>
  </r>
  <r>
    <n v="85"/>
    <x v="1"/>
    <n v="22"/>
    <s v="大源"/>
    <m/>
    <m/>
    <m/>
    <m/>
    <m/>
    <m/>
    <n v="8"/>
    <d v="2015-08-31T00:00:00"/>
    <s v="施鸣芳"/>
    <m/>
    <m/>
    <m/>
    <m/>
  </r>
  <r>
    <n v="86"/>
    <x v="1"/>
    <n v="23"/>
    <s v="东塘"/>
    <m/>
    <m/>
    <m/>
    <m/>
    <m/>
    <m/>
    <n v="10"/>
    <d v="2015-10-09T00:00:00"/>
    <s v="邵江伟"/>
    <m/>
    <m/>
    <m/>
    <m/>
  </r>
  <r>
    <n v="87"/>
    <x v="1"/>
    <n v="24"/>
    <s v="岗上"/>
    <m/>
    <m/>
    <m/>
    <m/>
    <m/>
    <m/>
    <n v="12"/>
    <d v="2015-12-20T00:00:00"/>
    <s v="叶建茹"/>
    <m/>
    <m/>
    <m/>
    <m/>
  </r>
  <r>
    <n v="88"/>
    <x v="1"/>
    <n v="25"/>
    <s v="高塘"/>
    <m/>
    <m/>
    <m/>
    <m/>
    <m/>
    <m/>
    <n v="11"/>
    <d v="2015-11-27T00:00:00"/>
    <s v="郑建新"/>
    <m/>
    <m/>
    <m/>
    <m/>
  </r>
  <r>
    <n v="89"/>
    <x v="1"/>
    <n v="26"/>
    <s v="官沿头"/>
    <m/>
    <m/>
    <m/>
    <m/>
    <m/>
    <m/>
    <n v="12"/>
    <d v="2015-12-30T00:00:00"/>
    <s v="谢显德"/>
    <m/>
    <m/>
    <m/>
    <m/>
  </r>
  <r>
    <n v="90"/>
    <x v="1"/>
    <n v="27"/>
    <s v="郭村"/>
    <m/>
    <m/>
    <m/>
    <m/>
    <m/>
    <m/>
    <n v="9"/>
    <d v="2015-09-30T00:00:00"/>
    <s v="胡敬明"/>
    <m/>
    <m/>
    <m/>
    <m/>
  </r>
  <r>
    <n v="91"/>
    <x v="1"/>
    <n v="28"/>
    <s v="洪村"/>
    <m/>
    <m/>
    <m/>
    <m/>
    <m/>
    <m/>
    <n v="12"/>
    <d v="2015-12-21T00:00:00"/>
    <s v="陈月圆"/>
    <m/>
    <m/>
    <m/>
    <m/>
  </r>
  <r>
    <n v="92"/>
    <x v="1"/>
    <n v="29"/>
    <s v="棉塘"/>
    <m/>
    <m/>
    <m/>
    <m/>
    <m/>
    <m/>
    <n v="10"/>
    <d v="2015-10-27T00:00:00"/>
    <s v="张跃进"/>
    <m/>
    <m/>
    <m/>
    <m/>
  </r>
  <r>
    <n v="93"/>
    <x v="1"/>
    <n v="30"/>
    <s v="桥里方"/>
    <m/>
    <m/>
    <m/>
    <m/>
    <m/>
    <m/>
    <n v="10"/>
    <d v="2015-10-31T00:00:00"/>
    <s v="叶顺棋"/>
    <m/>
    <m/>
    <m/>
    <m/>
  </r>
  <r>
    <n v="94"/>
    <x v="1"/>
    <n v="31"/>
    <s v="上汪"/>
    <m/>
    <m/>
    <m/>
    <m/>
    <m/>
    <m/>
    <n v="9"/>
    <d v="2015-09-29T00:00:00"/>
    <s v="吴春森"/>
    <m/>
    <m/>
    <m/>
    <m/>
  </r>
  <r>
    <n v="95"/>
    <x v="1"/>
    <n v="32"/>
    <s v="上项村"/>
    <m/>
    <m/>
    <m/>
    <m/>
    <m/>
    <m/>
    <n v="11"/>
    <d v="2015-11-05T00:00:00"/>
    <s v="章国明"/>
    <m/>
    <m/>
    <m/>
    <m/>
  </r>
  <r>
    <n v="96"/>
    <x v="1"/>
    <n v="33"/>
    <s v="石耕背"/>
    <m/>
    <m/>
    <m/>
    <m/>
    <m/>
    <m/>
    <n v="10"/>
    <d v="2015-10-31T00:00:00"/>
    <s v="邵江琴"/>
    <m/>
    <m/>
    <m/>
    <m/>
  </r>
  <r>
    <n v="97"/>
    <x v="1"/>
    <n v="34"/>
    <s v="双塘"/>
    <m/>
    <m/>
    <m/>
    <m/>
    <m/>
    <m/>
    <n v="9"/>
    <d v="2015-09-30T00:00:00"/>
    <s v="薛秋林"/>
    <m/>
    <m/>
    <m/>
    <m/>
  </r>
  <r>
    <n v="98"/>
    <x v="1"/>
    <n v="35"/>
    <s v="西前路"/>
    <m/>
    <m/>
    <m/>
    <m/>
    <m/>
    <m/>
    <n v="12"/>
    <d v="2015-12-10T00:00:00"/>
    <s v="王巨成"/>
    <m/>
    <m/>
    <m/>
    <m/>
  </r>
  <r>
    <n v="99"/>
    <x v="1"/>
    <n v="36"/>
    <s v="西余"/>
    <m/>
    <m/>
    <m/>
    <m/>
    <m/>
    <m/>
    <n v="10"/>
    <d v="2015-10-09T00:00:00"/>
    <s v="邢瑞军"/>
    <m/>
    <m/>
    <m/>
    <m/>
  </r>
  <r>
    <n v="100"/>
    <x v="1"/>
    <n v="37"/>
    <s v="下潘"/>
    <m/>
    <m/>
    <m/>
    <m/>
    <m/>
    <m/>
    <n v="9"/>
    <d v="2015-09-27T00:00:00"/>
    <s v="范锦明"/>
    <m/>
    <m/>
    <m/>
    <m/>
  </r>
  <r>
    <n v="101"/>
    <x v="1"/>
    <n v="38"/>
    <s v="下新屋"/>
    <m/>
    <m/>
    <m/>
    <m/>
    <m/>
    <m/>
    <n v="11"/>
    <d v="2015-11-15T00:00:00"/>
    <s v="钱颖"/>
    <m/>
    <m/>
    <m/>
    <m/>
  </r>
  <r>
    <n v="102"/>
    <x v="1"/>
    <n v="39"/>
    <s v="月塘"/>
    <m/>
    <m/>
    <m/>
    <m/>
    <m/>
    <m/>
    <n v="10"/>
    <d v="2015-10-30T00:00:00"/>
    <s v="戴广超"/>
    <m/>
    <m/>
    <m/>
    <m/>
  </r>
  <r>
    <n v="103"/>
    <x v="1"/>
    <n v="40"/>
    <s v="钟头"/>
    <m/>
    <m/>
    <m/>
    <m/>
    <m/>
    <m/>
    <n v="12"/>
    <d v="2015-12-29T00:00:00"/>
    <s v="刘永萍"/>
    <m/>
    <m/>
    <m/>
    <m/>
  </r>
  <r>
    <n v="104"/>
    <x v="2"/>
    <n v="1"/>
    <s v="桥头"/>
    <s v="*"/>
    <m/>
    <s v="市联系街道"/>
    <s v="金含"/>
    <m/>
    <m/>
    <n v="12"/>
    <n v="12.2"/>
    <s v="王跃军"/>
    <m/>
    <m/>
    <m/>
    <m/>
  </r>
  <r>
    <n v="105"/>
    <x v="2"/>
    <n v="2"/>
    <s v="雅芳埠"/>
    <s v="*"/>
    <m/>
    <s v="市联系街道"/>
    <s v="金瓯路"/>
    <m/>
    <m/>
    <n v="11"/>
    <n v="11.2"/>
    <s v="陈亮"/>
    <m/>
    <m/>
    <m/>
    <s v=" "/>
  </r>
  <r>
    <n v="106"/>
    <x v="2"/>
    <n v="3"/>
    <s v="滨江"/>
    <s v="*"/>
    <m/>
    <s v="市联系街道"/>
    <m/>
    <m/>
    <m/>
    <n v="8"/>
    <d v="2015-08-28T00:00:00"/>
    <s v="张顺田"/>
    <m/>
    <m/>
    <m/>
    <s v="二环内"/>
  </r>
  <r>
    <n v="107"/>
    <x v="2"/>
    <n v="4"/>
    <s v="戴店"/>
    <s v="*"/>
    <m/>
    <s v="市联系街道"/>
    <m/>
    <m/>
    <m/>
    <n v="11"/>
    <n v="11.2"/>
    <s v="周廷洪"/>
    <m/>
    <m/>
    <m/>
    <s v="二环内"/>
  </r>
  <r>
    <n v="108"/>
    <x v="2"/>
    <n v="5"/>
    <s v="东关"/>
    <s v="*"/>
    <m/>
    <s v="市联系街道"/>
    <m/>
    <m/>
    <m/>
    <n v="12"/>
    <n v="12.2"/>
    <s v="朱建斌"/>
    <m/>
    <m/>
    <m/>
    <m/>
  </r>
  <r>
    <n v="109"/>
    <x v="2"/>
    <n v="6"/>
    <s v="东景"/>
    <s v="*"/>
    <m/>
    <s v="市联系街道"/>
    <m/>
    <m/>
    <m/>
    <n v="8"/>
    <n v="8.28"/>
    <s v="曹群峰"/>
    <m/>
    <m/>
    <m/>
    <m/>
  </r>
  <r>
    <n v="110"/>
    <x v="2"/>
    <n v="7"/>
    <s v="东藕塘"/>
    <s v="*"/>
    <m/>
    <s v="市联系街道"/>
    <m/>
    <m/>
    <m/>
    <n v="10"/>
    <n v="10.2"/>
    <s v="杜文仙"/>
    <m/>
    <m/>
    <m/>
    <s v=" "/>
  </r>
  <r>
    <n v="111"/>
    <x v="2"/>
    <n v="8"/>
    <s v="凤凰庵"/>
    <s v="*"/>
    <m/>
    <s v="市联系街道"/>
    <m/>
    <m/>
    <m/>
    <n v="9"/>
    <n v="9.2"/>
    <s v="郑丽娟"/>
    <m/>
    <m/>
    <m/>
    <s v="二环内"/>
  </r>
  <r>
    <n v="112"/>
    <x v="2"/>
    <n v="9"/>
    <s v="湖菱桥"/>
    <s v="*"/>
    <m/>
    <s v="市联系街道"/>
    <m/>
    <m/>
    <m/>
    <n v="10"/>
    <n v="10.2"/>
    <s v="戴毅"/>
    <m/>
    <m/>
    <m/>
    <s v=" "/>
  </r>
  <r>
    <n v="113"/>
    <x v="2"/>
    <n v="10"/>
    <s v="黄沙塘"/>
    <s v="*"/>
    <m/>
    <s v="市联系街道"/>
    <m/>
    <m/>
    <m/>
    <n v="9"/>
    <n v="9.2"/>
    <s v="方依星"/>
    <m/>
    <m/>
    <m/>
    <s v=" "/>
  </r>
  <r>
    <n v="114"/>
    <x v="2"/>
    <n v="11"/>
    <s v="金东"/>
    <s v="*"/>
    <m/>
    <s v="市联系街道"/>
    <m/>
    <m/>
    <m/>
    <n v="12"/>
    <n v="12.2"/>
    <s v="吴玉英"/>
    <m/>
    <m/>
    <m/>
    <s v="二环内"/>
  </r>
  <r>
    <n v="115"/>
    <x v="2"/>
    <n v="12"/>
    <s v="金瓯"/>
    <s v="*"/>
    <m/>
    <s v="市联系街道"/>
    <m/>
    <m/>
    <m/>
    <n v="8"/>
    <n v="8.28"/>
    <s v="徐志文_x000a_游旭琪"/>
    <m/>
    <m/>
    <m/>
    <s v="二环内"/>
  </r>
  <r>
    <n v="116"/>
    <x v="2"/>
    <n v="13"/>
    <s v="经堂头"/>
    <s v="*"/>
    <m/>
    <s v="市联系街道"/>
    <m/>
    <m/>
    <m/>
    <n v="9"/>
    <n v="9.2"/>
    <s v="邵永顺"/>
    <m/>
    <m/>
    <m/>
    <s v="二环内"/>
  </r>
  <r>
    <n v="117"/>
    <x v="2"/>
    <n v="14"/>
    <s v="楼店"/>
    <s v="*"/>
    <m/>
    <s v="市联系街道"/>
    <m/>
    <m/>
    <m/>
    <n v="12"/>
    <n v="12.2"/>
    <s v="庄昌友"/>
    <m/>
    <m/>
    <m/>
    <s v="二环内"/>
  </r>
  <r>
    <n v="118"/>
    <x v="2"/>
    <n v="15"/>
    <s v="麻车塘"/>
    <s v="*"/>
    <m/>
    <s v="市联系街道"/>
    <m/>
    <m/>
    <m/>
    <n v="8"/>
    <n v="8.28"/>
    <s v="项建军"/>
    <m/>
    <m/>
    <m/>
    <s v=" "/>
  </r>
  <r>
    <n v="119"/>
    <x v="2"/>
    <n v="16"/>
    <s v="毛竹园"/>
    <s v="*"/>
    <m/>
    <s v="市联系街道"/>
    <m/>
    <m/>
    <m/>
    <n v="9"/>
    <n v="9.2"/>
    <s v="黄俊霞"/>
    <m/>
    <m/>
    <m/>
    <s v=" "/>
  </r>
  <r>
    <n v="120"/>
    <x v="2"/>
    <n v="17"/>
    <s v="前田"/>
    <s v="*"/>
    <m/>
    <s v="市联系街道"/>
    <m/>
    <m/>
    <m/>
    <n v="10"/>
    <n v="10.2"/>
    <s v="叶旭鸿"/>
    <m/>
    <m/>
    <m/>
    <s v=" "/>
  </r>
  <r>
    <n v="121"/>
    <x v="2"/>
    <n v="18"/>
    <s v="山垄头"/>
    <s v="*"/>
    <m/>
    <s v="市联系街道"/>
    <m/>
    <m/>
    <m/>
    <n v="9"/>
    <n v="9.2"/>
    <s v="叶超"/>
    <m/>
    <m/>
    <m/>
    <s v="二环内"/>
  </r>
  <r>
    <n v="122"/>
    <x v="2"/>
    <n v="19"/>
    <s v="施村"/>
    <s v="*"/>
    <m/>
    <s v="市联系街道"/>
    <m/>
    <m/>
    <m/>
    <n v="10"/>
    <n v="10.2"/>
    <s v="王双玲"/>
    <m/>
    <m/>
    <m/>
    <s v=" "/>
  </r>
  <r>
    <n v="123"/>
    <x v="2"/>
    <n v="20"/>
    <s v="陶朱路"/>
    <s v="*"/>
    <m/>
    <s v="市联系街道"/>
    <m/>
    <m/>
    <m/>
    <n v="11"/>
    <d v="2015-11-28T00:00:00"/>
    <s v="陶晓斌"/>
    <m/>
    <m/>
    <m/>
    <s v="二环内"/>
  </r>
  <r>
    <n v="124"/>
    <x v="2"/>
    <n v="21"/>
    <s v="王牌"/>
    <s v="*"/>
    <m/>
    <s v="市联系街道"/>
    <m/>
    <m/>
    <m/>
    <n v="8"/>
    <n v="8.28"/>
    <s v="吴慧娟"/>
    <m/>
    <m/>
    <m/>
    <s v="二环内"/>
  </r>
  <r>
    <n v="125"/>
    <x v="2"/>
    <n v="22"/>
    <s v="下王"/>
    <s v="*"/>
    <m/>
    <s v="市联系街道"/>
    <m/>
    <m/>
    <m/>
    <n v="9"/>
    <n v="9.2"/>
    <s v="叶德生"/>
    <m/>
    <m/>
    <m/>
    <s v="二环内"/>
  </r>
  <r>
    <n v="126"/>
    <x v="2"/>
    <n v="23"/>
    <s v="下于"/>
    <s v="*"/>
    <m/>
    <s v="市联系街道"/>
    <m/>
    <m/>
    <m/>
    <n v="9"/>
    <n v="9.2"/>
    <s v="朱桂香"/>
    <m/>
    <m/>
    <m/>
    <s v=" "/>
  </r>
  <r>
    <n v="127"/>
    <x v="2"/>
    <n v="24"/>
    <s v="杨溪"/>
    <s v="*"/>
    <m/>
    <s v="市联系街道"/>
    <m/>
    <m/>
    <m/>
    <n v="11"/>
    <n v="11.2"/>
    <s v="方基林"/>
    <m/>
    <m/>
    <m/>
    <s v=" "/>
  </r>
  <r>
    <n v="128"/>
    <x v="2"/>
    <n v="25"/>
    <s v="叶明"/>
    <s v="*"/>
    <m/>
    <s v="市联系街道"/>
    <m/>
    <m/>
    <m/>
    <n v="10"/>
    <n v="10.2"/>
    <s v="方美玉"/>
    <m/>
    <m/>
    <m/>
    <m/>
  </r>
  <r>
    <n v="129"/>
    <x v="3"/>
    <n v="1"/>
    <s v="东龙口"/>
    <s v="*"/>
    <m/>
    <m/>
    <s v="二环路"/>
    <m/>
    <m/>
    <n v="11"/>
    <s v="2015.11"/>
    <s v="刘泉"/>
    <m/>
    <m/>
    <m/>
    <s v="二环内"/>
  </r>
  <r>
    <n v="130"/>
    <x v="3"/>
    <n v="2"/>
    <s v="王宅埠"/>
    <s v="*"/>
    <m/>
    <m/>
    <s v="二环路"/>
    <m/>
    <m/>
    <n v="11"/>
    <s v="2015.11"/>
    <s v="吴航、孟梅"/>
    <m/>
    <m/>
    <m/>
    <m/>
  </r>
  <r>
    <n v="131"/>
    <x v="3"/>
    <n v="3"/>
    <s v="厅上"/>
    <s v="*"/>
    <m/>
    <m/>
    <s v="金义东线"/>
    <m/>
    <m/>
    <n v="9"/>
    <s v="2015.10"/>
    <s v="方永"/>
    <m/>
    <m/>
    <m/>
    <m/>
  </r>
  <r>
    <n v="132"/>
    <x v="3"/>
    <n v="4"/>
    <s v="新屋"/>
    <s v="*"/>
    <m/>
    <m/>
    <s v="金义东线"/>
    <m/>
    <m/>
    <n v="8"/>
    <s v="2015.10"/>
    <s v="罗小元"/>
    <m/>
    <m/>
    <m/>
    <m/>
  </r>
  <r>
    <n v="133"/>
    <x v="3"/>
    <n v="5"/>
    <s v="西盛"/>
    <s v="*"/>
    <m/>
    <m/>
    <m/>
    <s v="秀美村"/>
    <m/>
    <n v="9"/>
    <s v="2015.10"/>
    <s v="张少京"/>
    <m/>
    <m/>
    <m/>
    <m/>
  </r>
  <r>
    <n v="134"/>
    <x v="3"/>
    <n v="6"/>
    <s v="大项村"/>
    <m/>
    <m/>
    <m/>
    <m/>
    <m/>
    <m/>
    <n v="12"/>
    <s v="2015.10"/>
    <s v="盛跃军"/>
    <m/>
    <m/>
    <m/>
    <s v="二环内"/>
  </r>
  <r>
    <n v="135"/>
    <x v="3"/>
    <n v="7"/>
    <s v="东盛"/>
    <m/>
    <m/>
    <m/>
    <m/>
    <m/>
    <m/>
    <n v="10"/>
    <s v="2015.10"/>
    <s v="宋生权"/>
    <m/>
    <m/>
    <m/>
    <m/>
  </r>
  <r>
    <n v="136"/>
    <x v="3"/>
    <n v="8"/>
    <s v="缸窑"/>
    <m/>
    <m/>
    <m/>
    <m/>
    <m/>
    <m/>
    <n v="11"/>
    <s v="2015.11"/>
    <s v="李金良"/>
    <m/>
    <m/>
    <m/>
    <s v="二环内"/>
  </r>
  <r>
    <n v="137"/>
    <x v="3"/>
    <n v="9"/>
    <s v="横塘沿"/>
    <m/>
    <m/>
    <m/>
    <m/>
    <m/>
    <m/>
    <n v="9"/>
    <s v="2015.9"/>
    <s v="柳灵娟"/>
    <m/>
    <m/>
    <m/>
    <s v="二环内"/>
  </r>
  <r>
    <n v="138"/>
    <x v="3"/>
    <n v="10"/>
    <s v="黄泥山"/>
    <m/>
    <m/>
    <m/>
    <m/>
    <m/>
    <m/>
    <n v="12"/>
    <m/>
    <m/>
    <m/>
    <m/>
    <m/>
    <s v="二环内"/>
  </r>
  <r>
    <n v="139"/>
    <x v="3"/>
    <n v="11"/>
    <s v="近宅"/>
    <m/>
    <m/>
    <m/>
    <m/>
    <m/>
    <m/>
    <n v="12"/>
    <m/>
    <m/>
    <m/>
    <m/>
    <m/>
    <s v="二环内"/>
  </r>
  <r>
    <n v="140"/>
    <x v="3"/>
    <n v="12"/>
    <s v="里央田"/>
    <m/>
    <m/>
    <m/>
    <m/>
    <m/>
    <m/>
    <n v="11"/>
    <m/>
    <m/>
    <m/>
    <m/>
    <m/>
    <s v="二环内"/>
  </r>
  <r>
    <n v="141"/>
    <x v="3"/>
    <n v="13"/>
    <s v="林头"/>
    <m/>
    <m/>
    <m/>
    <m/>
    <m/>
    <m/>
    <n v="12"/>
    <m/>
    <m/>
    <m/>
    <m/>
    <m/>
    <m/>
  </r>
  <r>
    <n v="142"/>
    <x v="3"/>
    <n v="14"/>
    <s v="毛草山"/>
    <m/>
    <m/>
    <m/>
    <m/>
    <m/>
    <m/>
    <n v="12"/>
    <m/>
    <m/>
    <m/>
    <m/>
    <m/>
    <s v="二环内"/>
  </r>
  <r>
    <n v="143"/>
    <x v="3"/>
    <n v="15"/>
    <s v="孟宅"/>
    <m/>
    <m/>
    <m/>
    <m/>
    <m/>
    <m/>
    <n v="11"/>
    <s v="2015.11"/>
    <s v="胡景明"/>
    <m/>
    <m/>
    <m/>
    <m/>
  </r>
  <r>
    <n v="144"/>
    <x v="3"/>
    <n v="16"/>
    <s v="牛皮塘"/>
    <m/>
    <m/>
    <m/>
    <m/>
    <m/>
    <m/>
    <n v="12"/>
    <m/>
    <m/>
    <m/>
    <m/>
    <m/>
    <m/>
  </r>
  <r>
    <n v="145"/>
    <x v="3"/>
    <n v="17"/>
    <s v="七里畈"/>
    <m/>
    <m/>
    <m/>
    <m/>
    <m/>
    <m/>
    <n v="11"/>
    <m/>
    <m/>
    <m/>
    <m/>
    <m/>
    <m/>
  </r>
  <r>
    <n v="146"/>
    <x v="3"/>
    <n v="18"/>
    <s v="泉源"/>
    <m/>
    <m/>
    <m/>
    <m/>
    <m/>
    <m/>
    <n v="11"/>
    <s v="2015.11"/>
    <s v="朱世春"/>
    <m/>
    <m/>
    <m/>
    <m/>
  </r>
  <r>
    <n v="147"/>
    <x v="3"/>
    <n v="19"/>
    <s v="上古井"/>
    <m/>
    <m/>
    <m/>
    <m/>
    <m/>
    <m/>
    <n v="12"/>
    <m/>
    <m/>
    <m/>
    <m/>
    <m/>
    <m/>
  </r>
  <r>
    <n v="148"/>
    <x v="3"/>
    <n v="20"/>
    <s v="社坛头"/>
    <m/>
    <m/>
    <m/>
    <m/>
    <m/>
    <m/>
    <n v="11"/>
    <s v="2015.11"/>
    <s v="周黎明、吴其平"/>
    <m/>
    <m/>
    <m/>
    <m/>
  </r>
  <r>
    <n v="149"/>
    <x v="3"/>
    <n v="21"/>
    <s v="十二里"/>
    <m/>
    <m/>
    <m/>
    <m/>
    <m/>
    <m/>
    <n v="12"/>
    <m/>
    <m/>
    <m/>
    <m/>
    <m/>
    <m/>
  </r>
  <r>
    <n v="150"/>
    <x v="3"/>
    <n v="22"/>
    <s v="潭头"/>
    <m/>
    <m/>
    <m/>
    <m/>
    <m/>
    <m/>
    <n v="12"/>
    <m/>
    <m/>
    <m/>
    <m/>
    <m/>
    <m/>
  </r>
  <r>
    <n v="151"/>
    <x v="3"/>
    <n v="23"/>
    <s v="潭头滩"/>
    <m/>
    <m/>
    <m/>
    <m/>
    <m/>
    <m/>
    <n v="12"/>
    <m/>
    <m/>
    <m/>
    <m/>
    <m/>
    <m/>
  </r>
  <r>
    <n v="152"/>
    <x v="3"/>
    <n v="24"/>
    <s v="汀村"/>
    <m/>
    <m/>
    <m/>
    <m/>
    <m/>
    <m/>
    <n v="12"/>
    <m/>
    <m/>
    <m/>
    <m/>
    <m/>
    <m/>
  </r>
  <r>
    <n v="153"/>
    <x v="3"/>
    <n v="25"/>
    <s v="王坦"/>
    <m/>
    <m/>
    <m/>
    <m/>
    <m/>
    <m/>
    <n v="12"/>
    <m/>
    <m/>
    <m/>
    <m/>
    <m/>
    <m/>
  </r>
  <r>
    <n v="154"/>
    <x v="3"/>
    <n v="26"/>
    <s v="望府墩"/>
    <m/>
    <m/>
    <m/>
    <m/>
    <m/>
    <m/>
    <n v="12"/>
    <m/>
    <m/>
    <m/>
    <m/>
    <m/>
    <m/>
  </r>
  <r>
    <n v="155"/>
    <x v="3"/>
    <n v="27"/>
    <s v="下渎口"/>
    <m/>
    <m/>
    <m/>
    <m/>
    <m/>
    <m/>
    <n v="9"/>
    <s v="2015.10"/>
    <s v="王文华"/>
    <m/>
    <m/>
    <m/>
    <m/>
  </r>
  <r>
    <n v="156"/>
    <x v="3"/>
    <n v="28"/>
    <s v="新安"/>
    <m/>
    <m/>
    <m/>
    <m/>
    <m/>
    <m/>
    <n v="12"/>
    <m/>
    <m/>
    <m/>
    <m/>
    <m/>
    <m/>
  </r>
  <r>
    <n v="157"/>
    <x v="3"/>
    <n v="29"/>
    <s v="雅地"/>
    <m/>
    <m/>
    <m/>
    <m/>
    <m/>
    <m/>
    <n v="12"/>
    <m/>
    <m/>
    <m/>
    <m/>
    <m/>
    <m/>
  </r>
  <r>
    <n v="158"/>
    <x v="3"/>
    <n v="30"/>
    <s v="杨宅"/>
    <m/>
    <m/>
    <m/>
    <m/>
    <m/>
    <m/>
    <n v="12"/>
    <m/>
    <m/>
    <m/>
    <m/>
    <m/>
    <m/>
  </r>
  <r>
    <n v="159"/>
    <x v="3"/>
    <n v="31"/>
    <s v="叶宅"/>
    <m/>
    <m/>
    <m/>
    <m/>
    <m/>
    <m/>
    <n v="12"/>
    <m/>
    <m/>
    <m/>
    <m/>
    <m/>
    <m/>
  </r>
  <r>
    <n v="160"/>
    <x v="3"/>
    <n v="32"/>
    <s v="驿头"/>
    <m/>
    <m/>
    <m/>
    <m/>
    <m/>
    <m/>
    <n v="12"/>
    <m/>
    <m/>
    <m/>
    <m/>
    <m/>
    <m/>
  </r>
  <r>
    <n v="161"/>
    <x v="3"/>
    <n v="33"/>
    <s v="永红"/>
    <m/>
    <m/>
    <m/>
    <m/>
    <m/>
    <m/>
    <n v="9"/>
    <s v="2015.10"/>
    <s v="陈志生"/>
    <m/>
    <m/>
    <m/>
    <m/>
  </r>
  <r>
    <n v="162"/>
    <x v="3"/>
    <n v="34"/>
    <s v="樟新"/>
    <m/>
    <m/>
    <m/>
    <m/>
    <m/>
    <m/>
    <n v="8"/>
    <s v="2015.9"/>
    <s v="郑启云"/>
    <m/>
    <m/>
    <m/>
    <m/>
  </r>
  <r>
    <n v="163"/>
    <x v="3"/>
    <n v="35"/>
    <s v="庄头"/>
    <m/>
    <m/>
    <m/>
    <m/>
    <m/>
    <m/>
    <n v="12"/>
    <m/>
    <m/>
    <m/>
    <m/>
    <m/>
    <m/>
  </r>
  <r>
    <n v="164"/>
    <x v="4"/>
    <n v="1"/>
    <s v="傅二"/>
    <s v="*"/>
    <s v="集镇所在地"/>
    <m/>
    <m/>
    <m/>
    <m/>
    <n v="8"/>
    <n v="8.31"/>
    <s v="杜凯军"/>
    <m/>
    <m/>
    <m/>
    <m/>
  </r>
  <r>
    <n v="165"/>
    <x v="4"/>
    <n v="2"/>
    <s v="傅三"/>
    <s v="*"/>
    <s v="集镇所在地"/>
    <m/>
    <m/>
    <m/>
    <m/>
    <n v="8"/>
    <n v="8.31"/>
    <s v="余艳阳、楼超萍"/>
    <m/>
    <m/>
    <m/>
    <m/>
  </r>
  <r>
    <n v="166"/>
    <x v="4"/>
    <n v="3"/>
    <s v="傅一"/>
    <s v="*"/>
    <s v="集镇所在地"/>
    <m/>
    <m/>
    <m/>
    <m/>
    <n v="8"/>
    <n v="8.31"/>
    <s v="涂志高"/>
    <m/>
    <m/>
    <m/>
    <m/>
  </r>
  <r>
    <n v="167"/>
    <x v="4"/>
    <n v="4"/>
    <s v="向阳"/>
    <s v="*"/>
    <s v="集镇所在地"/>
    <m/>
    <m/>
    <m/>
    <m/>
    <n v="8"/>
    <n v="8.31"/>
    <s v="杨建新"/>
    <m/>
    <m/>
    <m/>
    <m/>
  </r>
  <r>
    <n v="168"/>
    <x v="4"/>
    <n v="5"/>
    <s v="杨家"/>
    <s v="*"/>
    <s v="集镇所在地"/>
    <m/>
    <m/>
    <m/>
    <m/>
    <n v="8"/>
    <n v="8.31"/>
    <s v="郭跃平、陈新潮"/>
    <m/>
    <m/>
    <m/>
    <m/>
  </r>
  <r>
    <n v="169"/>
    <x v="4"/>
    <n v="6"/>
    <s v="山头下（双溪）"/>
    <s v="*"/>
    <m/>
    <m/>
    <s v="03省道"/>
    <s v="秀美村"/>
    <m/>
    <n v="8"/>
    <n v="8.31"/>
    <s v="方卫星、邓凯姗"/>
    <m/>
    <m/>
    <m/>
    <s v="优秀历史文化村"/>
  </r>
  <r>
    <n v="170"/>
    <x v="4"/>
    <n v="7"/>
    <s v="深塘坞"/>
    <s v="*"/>
    <m/>
    <m/>
    <s v="金义快速路"/>
    <s v="秀美村"/>
    <m/>
    <n v="9"/>
    <n v="9.3"/>
    <s v="周志强"/>
    <m/>
    <m/>
    <m/>
    <m/>
  </r>
  <r>
    <n v="171"/>
    <x v="4"/>
    <n v="8"/>
    <s v="东石塘"/>
    <s v="*"/>
    <m/>
    <m/>
    <s v="金义快速路"/>
    <m/>
    <m/>
    <n v="9"/>
    <n v="9.3"/>
    <s v="俞锦标、陈善生"/>
    <m/>
    <m/>
    <m/>
    <m/>
  </r>
  <r>
    <n v="172"/>
    <x v="4"/>
    <n v="9"/>
    <s v="凤塘"/>
    <s v="*"/>
    <m/>
    <m/>
    <s v="金义快速路"/>
    <m/>
    <m/>
    <n v="9"/>
    <n v="9.3"/>
    <s v="傅得基"/>
    <m/>
    <m/>
    <m/>
    <m/>
  </r>
  <r>
    <n v="173"/>
    <x v="4"/>
    <n v="10"/>
    <s v="后祖"/>
    <s v="*"/>
    <m/>
    <m/>
    <s v="金义快速路"/>
    <m/>
    <m/>
    <n v="9"/>
    <n v="9.3"/>
    <s v="范晨曲"/>
    <m/>
    <m/>
    <m/>
    <m/>
  </r>
  <r>
    <n v="174"/>
    <x v="4"/>
    <n v="11"/>
    <s v="六石"/>
    <s v="*"/>
    <m/>
    <m/>
    <s v="金义快速路"/>
    <m/>
    <m/>
    <n v="9"/>
    <n v="9.3"/>
    <s v="盛贤春、潘振峥"/>
    <m/>
    <m/>
    <m/>
    <m/>
  </r>
  <r>
    <n v="175"/>
    <x v="4"/>
    <n v="12"/>
    <s v="上叶家"/>
    <s v="*"/>
    <m/>
    <m/>
    <s v="金义快速路"/>
    <m/>
    <m/>
    <n v="9"/>
    <n v="9.3"/>
    <s v="张鹏"/>
    <m/>
    <m/>
    <m/>
    <m/>
  </r>
  <r>
    <n v="176"/>
    <x v="4"/>
    <n v="13"/>
    <s v="畈田蒋"/>
    <s v="*"/>
    <m/>
    <m/>
    <m/>
    <s v="精品村"/>
    <s v="农旅村"/>
    <n v="9"/>
    <n v="9.3"/>
    <s v="方志春"/>
    <m/>
    <m/>
    <m/>
    <s v="优秀历史文化村"/>
  </r>
  <r>
    <n v="177"/>
    <x v="4"/>
    <n v="14"/>
    <s v="溪口"/>
    <s v="*"/>
    <m/>
    <m/>
    <m/>
    <s v="秀美村"/>
    <m/>
    <n v="9"/>
    <n v="9.3"/>
    <s v="余晓伟、柳金棋"/>
    <m/>
    <m/>
    <m/>
    <m/>
  </r>
  <r>
    <n v="178"/>
    <x v="4"/>
    <n v="15"/>
    <s v="苍头"/>
    <m/>
    <m/>
    <m/>
    <m/>
    <m/>
    <m/>
    <n v="10"/>
    <n v="10.31"/>
    <s v="朱帆、朱云霞"/>
    <m/>
    <m/>
    <m/>
    <m/>
  </r>
  <r>
    <n v="179"/>
    <x v="4"/>
    <n v="16"/>
    <s v="大路沈"/>
    <m/>
    <m/>
    <m/>
    <m/>
    <m/>
    <m/>
    <n v="10"/>
    <n v="10.31"/>
    <s v="叶军"/>
    <m/>
    <m/>
    <m/>
    <m/>
  </r>
  <r>
    <n v="180"/>
    <x v="4"/>
    <n v="17"/>
    <s v="东后徐"/>
    <m/>
    <m/>
    <m/>
    <m/>
    <m/>
    <m/>
    <n v="10"/>
    <n v="10.31"/>
    <s v="盛贤春、潘振峥"/>
    <m/>
    <m/>
    <m/>
    <m/>
  </r>
  <r>
    <n v="181"/>
    <x v="4"/>
    <n v="18"/>
    <s v="何家"/>
    <m/>
    <m/>
    <m/>
    <m/>
    <m/>
    <m/>
    <n v="10"/>
    <n v="10.31"/>
    <s v="庄燕来"/>
    <m/>
    <m/>
    <m/>
    <m/>
  </r>
  <r>
    <n v="182"/>
    <x v="4"/>
    <n v="19"/>
    <s v="洪塘畈"/>
    <m/>
    <m/>
    <m/>
    <m/>
    <m/>
    <m/>
    <n v="10"/>
    <n v="10.31"/>
    <s v="胡小丹"/>
    <m/>
    <m/>
    <m/>
    <m/>
  </r>
  <r>
    <n v="183"/>
    <x v="4"/>
    <n v="20"/>
    <s v="后畈"/>
    <m/>
    <m/>
    <m/>
    <m/>
    <m/>
    <m/>
    <n v="10"/>
    <n v="10.31"/>
    <s v="滕骞"/>
    <m/>
    <m/>
    <m/>
    <m/>
  </r>
  <r>
    <n v="184"/>
    <x v="4"/>
    <n v="21"/>
    <s v="后傅"/>
    <m/>
    <m/>
    <m/>
    <m/>
    <m/>
    <m/>
    <n v="10"/>
    <n v="10.31"/>
    <s v="蒋静华"/>
    <m/>
    <m/>
    <m/>
    <m/>
  </r>
  <r>
    <n v="185"/>
    <x v="4"/>
    <n v="22"/>
    <s v="江岩山"/>
    <m/>
    <m/>
    <m/>
    <m/>
    <m/>
    <m/>
    <n v="10"/>
    <n v="10.31"/>
    <s v="傅根余"/>
    <m/>
    <m/>
    <m/>
    <m/>
  </r>
  <r>
    <n v="186"/>
    <x v="4"/>
    <n v="23"/>
    <s v="上何"/>
    <m/>
    <m/>
    <m/>
    <m/>
    <m/>
    <m/>
    <n v="10"/>
    <n v="10.31"/>
    <s v="周筱虎"/>
    <m/>
    <m/>
    <m/>
    <m/>
  </r>
  <r>
    <n v="187"/>
    <x v="4"/>
    <n v="24"/>
    <s v="上姜"/>
    <m/>
    <m/>
    <m/>
    <m/>
    <m/>
    <m/>
    <n v="10"/>
    <n v="10.31"/>
    <s v="沈黎明"/>
    <m/>
    <m/>
    <m/>
    <m/>
  </r>
  <r>
    <n v="188"/>
    <x v="4"/>
    <n v="25"/>
    <s v="上柳家"/>
    <m/>
    <m/>
    <m/>
    <m/>
    <m/>
    <m/>
    <n v="10"/>
    <n v="10.31"/>
    <s v="周颖清、张东"/>
    <m/>
    <m/>
    <m/>
    <m/>
  </r>
  <r>
    <n v="189"/>
    <x v="4"/>
    <n v="26"/>
    <s v="上沈"/>
    <m/>
    <m/>
    <m/>
    <m/>
    <m/>
    <m/>
    <n v="10"/>
    <n v="10.31"/>
    <s v="周华亮"/>
    <m/>
    <m/>
    <m/>
    <m/>
  </r>
  <r>
    <n v="190"/>
    <x v="4"/>
    <n v="27"/>
    <s v="石狮塘"/>
    <m/>
    <m/>
    <m/>
    <m/>
    <m/>
    <m/>
    <n v="11"/>
    <n v="11.3"/>
    <s v="丁磊"/>
    <m/>
    <m/>
    <m/>
    <m/>
  </r>
  <r>
    <n v="191"/>
    <x v="4"/>
    <n v="28"/>
    <s v="寿昌市"/>
    <m/>
    <m/>
    <m/>
    <m/>
    <m/>
    <m/>
    <n v="11"/>
    <n v="11.3"/>
    <s v="黄志明"/>
    <m/>
    <m/>
    <m/>
    <m/>
  </r>
  <r>
    <n v="192"/>
    <x v="4"/>
    <n v="29"/>
    <s v="水阁"/>
    <m/>
    <m/>
    <m/>
    <m/>
    <m/>
    <m/>
    <n v="11"/>
    <n v="11.3"/>
    <s v="徐创礼"/>
    <m/>
    <m/>
    <m/>
    <m/>
  </r>
  <r>
    <n v="193"/>
    <x v="4"/>
    <n v="30"/>
    <s v="田塘背"/>
    <m/>
    <m/>
    <m/>
    <m/>
    <m/>
    <m/>
    <n v="11"/>
    <n v="11.3"/>
    <s v="余建明"/>
    <m/>
    <m/>
    <m/>
    <m/>
  </r>
  <r>
    <n v="194"/>
    <x v="4"/>
    <n v="31"/>
    <s v="西周"/>
    <m/>
    <m/>
    <m/>
    <m/>
    <m/>
    <m/>
    <n v="11"/>
    <n v="11.3"/>
    <s v="俞诤"/>
    <m/>
    <m/>
    <m/>
    <m/>
  </r>
  <r>
    <n v="195"/>
    <x v="4"/>
    <n v="32"/>
    <s v="下柳家"/>
    <m/>
    <m/>
    <m/>
    <m/>
    <m/>
    <m/>
    <n v="11"/>
    <n v="11.3"/>
    <s v="蔡根生"/>
    <m/>
    <m/>
    <m/>
    <m/>
  </r>
  <r>
    <n v="196"/>
    <x v="4"/>
    <n v="33"/>
    <s v="下溪"/>
    <m/>
    <m/>
    <m/>
    <m/>
    <m/>
    <m/>
    <n v="11"/>
    <n v="11.3"/>
    <s v="祁从海"/>
    <m/>
    <m/>
    <m/>
    <m/>
  </r>
  <r>
    <n v="197"/>
    <x v="4"/>
    <n v="34"/>
    <s v="徐家"/>
    <m/>
    <m/>
    <m/>
    <m/>
    <m/>
    <m/>
    <n v="11"/>
    <n v="11.3"/>
    <s v="傅健康、傅用山"/>
    <m/>
    <m/>
    <m/>
    <m/>
  </r>
  <r>
    <n v="198"/>
    <x v="4"/>
    <n v="35"/>
    <s v="祝家"/>
    <m/>
    <m/>
    <m/>
    <m/>
    <m/>
    <m/>
    <n v="11"/>
    <n v="11.3"/>
    <s v="杨卫刚"/>
    <m/>
    <m/>
    <m/>
    <m/>
  </r>
  <r>
    <n v="199"/>
    <x v="5"/>
    <n v="1"/>
    <s v="横店"/>
    <s v="*"/>
    <s v="集镇所在地"/>
    <m/>
    <m/>
    <m/>
    <m/>
    <n v="11"/>
    <d v="2015-11-30T00:00:00"/>
    <s v="姜惠来  方骞"/>
    <m/>
    <m/>
    <m/>
    <m/>
  </r>
  <r>
    <n v="200"/>
    <x v="5"/>
    <n v="2"/>
    <s v="雅湖"/>
    <s v="*"/>
    <m/>
    <m/>
    <s v="330国道"/>
    <m/>
    <m/>
    <n v="10"/>
    <d v="2015-10-30T00:00:00"/>
    <s v="王显之   骆鹏"/>
    <m/>
    <m/>
    <m/>
    <m/>
  </r>
  <r>
    <n v="201"/>
    <x v="5"/>
    <n v="3"/>
    <s v="杨川"/>
    <s v="*"/>
    <m/>
    <m/>
    <s v="330国道"/>
    <m/>
    <m/>
    <n v="8"/>
    <d v="2015-08-30T00:00:00"/>
    <s v="杨定一"/>
    <m/>
    <m/>
    <m/>
    <m/>
  </r>
  <r>
    <n v="202"/>
    <x v="5"/>
    <n v="4"/>
    <s v="门口塘"/>
    <s v="*"/>
    <m/>
    <m/>
    <s v="二环路"/>
    <m/>
    <m/>
    <n v="10"/>
    <d v="2015-10-15T00:00:00"/>
    <s v="肖彪    邢伟明"/>
    <m/>
    <m/>
    <m/>
    <m/>
  </r>
  <r>
    <n v="203"/>
    <x v="5"/>
    <n v="5"/>
    <s v="十八里"/>
    <s v="*"/>
    <m/>
    <m/>
    <s v="二环路"/>
    <m/>
    <m/>
    <n v="9"/>
    <d v="2015-09-25T00:00:00"/>
    <s v="靳建立"/>
    <m/>
    <m/>
    <m/>
    <m/>
  </r>
  <r>
    <n v="204"/>
    <x v="5"/>
    <n v="6"/>
    <s v="新屋头"/>
    <s v="*"/>
    <m/>
    <m/>
    <s v="二环路"/>
    <m/>
    <m/>
    <n v="10"/>
    <d v="2015-10-15T00:00:00"/>
    <s v="池中华  胡仲达"/>
    <m/>
    <m/>
    <m/>
    <m/>
  </r>
  <r>
    <n v="205"/>
    <x v="5"/>
    <n v="7"/>
    <s v="焦岩"/>
    <s v="*"/>
    <m/>
    <m/>
    <s v="金武公路"/>
    <s v="精品村"/>
    <s v="农旅村"/>
    <n v="8"/>
    <d v="2015-08-30T00:00:00"/>
    <s v="傅国栋  王永喜"/>
    <m/>
    <m/>
    <m/>
    <m/>
  </r>
  <r>
    <n v="206"/>
    <x v="5"/>
    <n v="8"/>
    <s v="国湖"/>
    <s v="*"/>
    <m/>
    <m/>
    <s v="金武公路"/>
    <s v="秀美村"/>
    <m/>
    <n v="11"/>
    <d v="2015-11-30T00:00:00"/>
    <s v="吴胜    方立军"/>
    <m/>
    <m/>
    <m/>
    <m/>
  </r>
  <r>
    <n v="207"/>
    <x v="5"/>
    <n v="9"/>
    <s v="湖园"/>
    <s v="*"/>
    <m/>
    <m/>
    <s v="金武公路"/>
    <m/>
    <m/>
    <n v="7"/>
    <m/>
    <s v="朱爱辉"/>
    <s v="合格"/>
    <s v="合格"/>
    <n v="7"/>
    <m/>
  </r>
  <r>
    <n v="208"/>
    <x v="5"/>
    <n v="10"/>
    <s v="浪石头"/>
    <s v="*"/>
    <m/>
    <m/>
    <s v="金武公路"/>
    <m/>
    <m/>
    <n v="9"/>
    <d v="2015-09-15T00:00:00"/>
    <s v="陈品中"/>
    <m/>
    <m/>
    <m/>
    <m/>
  </r>
  <r>
    <n v="209"/>
    <x v="5"/>
    <n v="11"/>
    <s v="卢村"/>
    <s v="*"/>
    <m/>
    <m/>
    <s v="金武公路"/>
    <m/>
    <m/>
    <n v="10"/>
    <d v="2015-10-30T00:00:00"/>
    <s v="吕力法  严依春"/>
    <m/>
    <m/>
    <m/>
    <m/>
  </r>
  <r>
    <n v="210"/>
    <x v="5"/>
    <n v="12"/>
    <s v="徐里"/>
    <s v="*"/>
    <m/>
    <m/>
    <s v="金武公路"/>
    <m/>
    <m/>
    <n v="8"/>
    <d v="2015-08-30T00:00:00"/>
    <s v="朱聚文"/>
    <m/>
    <m/>
    <m/>
    <m/>
  </r>
  <r>
    <n v="211"/>
    <x v="5"/>
    <n v="13"/>
    <s v="岩岭"/>
    <s v="*"/>
    <m/>
    <m/>
    <s v="金武公路"/>
    <m/>
    <m/>
    <n v="9"/>
    <d v="2015-09-15T00:00:00"/>
    <s v="苏兴龙"/>
    <m/>
    <m/>
    <m/>
    <m/>
  </r>
  <r>
    <n v="212"/>
    <x v="5"/>
    <n v="14"/>
    <s v="六角塘"/>
    <s v="*"/>
    <m/>
    <m/>
    <m/>
    <s v="精品村"/>
    <m/>
    <n v="9"/>
    <d v="2015-09-30T00:00:00"/>
    <s v="俞佩玉"/>
    <m/>
    <m/>
    <m/>
    <m/>
  </r>
  <r>
    <n v="213"/>
    <x v="5"/>
    <n v="15"/>
    <s v="雅金"/>
    <s v="*"/>
    <m/>
    <m/>
    <m/>
    <s v="秀美村"/>
    <m/>
    <n v="11"/>
    <d v="2015-11-30T00:00:00"/>
    <s v="胡文军  蒋壬水"/>
    <m/>
    <m/>
    <m/>
    <m/>
  </r>
  <r>
    <n v="214"/>
    <x v="5"/>
    <n v="16"/>
    <s v="方塘"/>
    <m/>
    <m/>
    <m/>
    <m/>
    <m/>
    <m/>
    <n v="11"/>
    <d v="2015-11-05T00:00:00"/>
    <s v="李慧涛"/>
    <m/>
    <m/>
    <m/>
    <m/>
  </r>
  <r>
    <n v="215"/>
    <x v="5"/>
    <n v="17"/>
    <s v="黄甫坑"/>
    <m/>
    <m/>
    <m/>
    <m/>
    <m/>
    <m/>
    <n v="9"/>
    <d v="2015-09-15T00:00:00"/>
    <s v="潘伟杰"/>
    <m/>
    <m/>
    <m/>
    <m/>
  </r>
  <r>
    <n v="216"/>
    <x v="5"/>
    <n v="18"/>
    <s v="贾村"/>
    <m/>
    <m/>
    <m/>
    <m/>
    <m/>
    <m/>
    <n v="11"/>
    <d v="2015-11-05T00:00:00"/>
    <s v="贾善有"/>
    <m/>
    <m/>
    <m/>
    <m/>
  </r>
  <r>
    <n v="217"/>
    <x v="5"/>
    <n v="19"/>
    <s v="孔坑"/>
    <m/>
    <m/>
    <m/>
    <m/>
    <m/>
    <m/>
    <n v="8"/>
    <d v="2015-08-30T00:00:00"/>
    <s v="王俊"/>
    <m/>
    <m/>
    <m/>
    <m/>
  </r>
  <r>
    <n v="218"/>
    <x v="5"/>
    <n v="20"/>
    <s v="莲花塘"/>
    <m/>
    <m/>
    <m/>
    <m/>
    <m/>
    <m/>
    <n v="10"/>
    <d v="2015-10-10T00:00:00"/>
    <s v="刘畅"/>
    <m/>
    <m/>
    <m/>
    <m/>
  </r>
  <r>
    <n v="219"/>
    <x v="5"/>
    <n v="21"/>
    <s v="南王"/>
    <m/>
    <m/>
    <m/>
    <m/>
    <m/>
    <m/>
    <n v="10"/>
    <d v="2015-10-15T00:00:00"/>
    <s v="陈元元"/>
    <m/>
    <m/>
    <m/>
    <m/>
  </r>
  <r>
    <n v="220"/>
    <x v="5"/>
    <n v="22"/>
    <s v="南下王"/>
    <m/>
    <m/>
    <m/>
    <m/>
    <m/>
    <m/>
    <n v="9"/>
    <d v="2015-09-25T00:00:00"/>
    <s v="王志成"/>
    <m/>
    <m/>
    <m/>
    <m/>
  </r>
  <r>
    <n v="221"/>
    <x v="5"/>
    <n v="23"/>
    <s v="前贾"/>
    <m/>
    <m/>
    <m/>
    <m/>
    <m/>
    <m/>
    <n v="9"/>
    <d v="2015-09-25T00:00:00"/>
    <s v="曹文学"/>
    <m/>
    <m/>
    <m/>
    <m/>
  </r>
  <r>
    <n v="222"/>
    <x v="5"/>
    <n v="24"/>
    <s v="上王"/>
    <m/>
    <m/>
    <m/>
    <m/>
    <m/>
    <m/>
    <n v="10"/>
    <d v="2015-10-30T00:00:00"/>
    <s v="王秋飞"/>
    <m/>
    <m/>
    <m/>
    <m/>
  </r>
  <r>
    <n v="223"/>
    <x v="6"/>
    <n v="1"/>
    <s v="澧浦"/>
    <s v="*"/>
    <s v="集镇所在地"/>
    <m/>
    <m/>
    <m/>
    <m/>
    <m/>
    <m/>
    <m/>
    <m/>
    <m/>
    <m/>
    <m/>
  </r>
  <r>
    <n v="224"/>
    <x v="6"/>
    <n v="2"/>
    <s v="任宅前"/>
    <s v="*"/>
    <m/>
    <s v="市重点村"/>
    <m/>
    <s v="精品村"/>
    <m/>
    <n v="8"/>
    <s v="8月"/>
    <s v="邓卫明_x000a_黄艳笑"/>
    <m/>
    <m/>
    <m/>
    <s v="二季度市重点村"/>
  </r>
  <r>
    <n v="225"/>
    <x v="6"/>
    <n v="3"/>
    <s v="下埠头"/>
    <s v="*"/>
    <m/>
    <m/>
    <s v="曹塘澧"/>
    <m/>
    <m/>
    <n v="8"/>
    <s v="8月"/>
    <s v="范俊傅国云"/>
    <m/>
    <m/>
    <m/>
    <m/>
  </r>
  <r>
    <n v="226"/>
    <x v="6"/>
    <n v="4"/>
    <s v="下湖桥"/>
    <s v="*"/>
    <m/>
    <m/>
    <s v="曹塘澧"/>
    <m/>
    <m/>
    <n v="8"/>
    <s v="8月"/>
    <s v="徐永兴方艳玲"/>
    <m/>
    <m/>
    <m/>
    <m/>
  </r>
  <r>
    <n v="227"/>
    <x v="6"/>
    <n v="5"/>
    <s v="琐园"/>
    <s v="*"/>
    <m/>
    <m/>
    <s v="金义南线"/>
    <s v="精品村"/>
    <s v="农旅村"/>
    <n v="11"/>
    <s v="11月"/>
    <s v="范俊郑秋红"/>
    <m/>
    <m/>
    <m/>
    <s v="优秀历史文化村"/>
  </r>
  <r>
    <n v="228"/>
    <x v="6"/>
    <n v="6"/>
    <s v="长大"/>
    <s v="*"/>
    <m/>
    <m/>
    <s v="金义南线"/>
    <s v="精品村"/>
    <m/>
    <n v="11"/>
    <s v="11月"/>
    <s v="徐卫龙陈根生"/>
    <m/>
    <m/>
    <m/>
    <m/>
  </r>
  <r>
    <n v="229"/>
    <x v="6"/>
    <n v="7"/>
    <s v="下宅"/>
    <s v="*"/>
    <m/>
    <m/>
    <s v="金义南线"/>
    <s v="示范村"/>
    <m/>
    <n v="10"/>
    <s v="10月"/>
    <s v="黄莉倩张寅"/>
    <m/>
    <m/>
    <m/>
    <m/>
  </r>
  <r>
    <n v="230"/>
    <x v="6"/>
    <n v="8"/>
    <s v="上宅"/>
    <s v="*"/>
    <m/>
    <m/>
    <s v="金义南线"/>
    <s v="秀美村"/>
    <m/>
    <n v="12"/>
    <s v="12月"/>
    <s v="徐永兴王兴培"/>
    <m/>
    <m/>
    <m/>
    <m/>
  </r>
  <r>
    <n v="231"/>
    <x v="6"/>
    <n v="9"/>
    <s v="晚田畈"/>
    <s v="*"/>
    <m/>
    <m/>
    <s v="金义南线"/>
    <s v="秀美村"/>
    <m/>
    <n v="10"/>
    <s v="10月"/>
    <s v="叶惊波诸葛跃新"/>
    <m/>
    <m/>
    <m/>
    <m/>
  </r>
  <r>
    <n v="232"/>
    <x v="6"/>
    <n v="10"/>
    <s v="洪村"/>
    <s v="*"/>
    <m/>
    <m/>
    <s v="金义南线"/>
    <m/>
    <m/>
    <n v="12"/>
    <s v="12月"/>
    <s v="叶朝阳李洪根"/>
    <m/>
    <m/>
    <m/>
    <m/>
  </r>
  <r>
    <n v="233"/>
    <x v="6"/>
    <n v="11"/>
    <s v="上湖"/>
    <s v="*"/>
    <m/>
    <m/>
    <s v="金义南线"/>
    <m/>
    <m/>
    <n v="10"/>
    <s v="10月"/>
    <s v="黄莉倩方艳玲"/>
    <m/>
    <m/>
    <m/>
    <m/>
  </r>
  <r>
    <n v="234"/>
    <x v="6"/>
    <n v="12"/>
    <s v="宋宅"/>
    <s v="*"/>
    <m/>
    <m/>
    <s v="金义南线"/>
    <m/>
    <m/>
    <n v="10"/>
    <s v="10月"/>
    <s v="叶朝阳邵永龙"/>
    <m/>
    <m/>
    <m/>
    <m/>
  </r>
  <r>
    <n v="235"/>
    <x v="6"/>
    <n v="13"/>
    <s v="王柴头"/>
    <s v="*"/>
    <m/>
    <m/>
    <s v="金义南线"/>
    <m/>
    <m/>
    <n v="9"/>
    <s v="9月"/>
    <s v="黄莉倩林巍"/>
    <m/>
    <m/>
    <m/>
    <m/>
  </r>
  <r>
    <n v="236"/>
    <x v="6"/>
    <n v="14"/>
    <s v="下金潭"/>
    <s v="*"/>
    <m/>
    <m/>
    <s v="金义南线"/>
    <m/>
    <m/>
    <n v="12"/>
    <s v="12月"/>
    <s v="黄莉倩盛季秋"/>
    <m/>
    <m/>
    <m/>
    <m/>
  </r>
  <r>
    <n v="237"/>
    <x v="6"/>
    <n v="15"/>
    <s v="新埠头"/>
    <s v="*"/>
    <m/>
    <m/>
    <s v="金义南线"/>
    <m/>
    <m/>
    <n v="11"/>
    <s v="11月"/>
    <s v="徐永兴姜启迪"/>
    <m/>
    <m/>
    <m/>
    <m/>
  </r>
  <r>
    <n v="238"/>
    <x v="6"/>
    <n v="16"/>
    <s v="赵村"/>
    <s v="*"/>
    <m/>
    <m/>
    <s v="金义南线"/>
    <m/>
    <m/>
    <n v="11"/>
    <s v="11月"/>
    <s v="徐永兴盛季秋"/>
    <m/>
    <m/>
    <m/>
    <m/>
  </r>
  <r>
    <n v="239"/>
    <x v="6"/>
    <n v="17"/>
    <s v="里蒋"/>
    <m/>
    <m/>
    <m/>
    <m/>
    <s v="精品村"/>
    <m/>
    <m/>
    <m/>
    <m/>
    <m/>
    <m/>
    <m/>
    <m/>
  </r>
  <r>
    <n v="240"/>
    <x v="6"/>
    <n v="18"/>
    <s v="蒲塘"/>
    <m/>
    <m/>
    <m/>
    <m/>
    <s v="精品村"/>
    <s v="农旅村"/>
    <m/>
    <m/>
    <m/>
    <m/>
    <m/>
    <m/>
    <s v="优秀历史文化村"/>
  </r>
  <r>
    <n v="241"/>
    <x v="6"/>
    <n v="19"/>
    <s v="长庚"/>
    <m/>
    <m/>
    <m/>
    <m/>
    <s v="精品村"/>
    <m/>
    <m/>
    <m/>
    <m/>
    <m/>
    <m/>
    <m/>
    <m/>
  </r>
  <r>
    <n v="242"/>
    <x v="6"/>
    <n v="20"/>
    <s v="东张"/>
    <s v="*"/>
    <m/>
    <m/>
    <m/>
    <s v="秀美村"/>
    <m/>
    <n v="10"/>
    <s v="10月"/>
    <s v="徐卫龙王丽香"/>
    <m/>
    <m/>
    <m/>
    <m/>
  </r>
  <r>
    <n v="243"/>
    <x v="6"/>
    <n v="21"/>
    <s v="横路塘"/>
    <s v="*"/>
    <m/>
    <m/>
    <m/>
    <s v="秀美村"/>
    <m/>
    <n v="11"/>
    <s v="11月"/>
    <s v="邓卫明王丽香"/>
    <m/>
    <m/>
    <m/>
    <m/>
  </r>
  <r>
    <n v="244"/>
    <x v="6"/>
    <n v="22"/>
    <s v="后余"/>
    <s v="*"/>
    <m/>
    <m/>
    <m/>
    <s v="秀美村"/>
    <s v="农旅村"/>
    <n v="9"/>
    <s v="9月"/>
    <s v="徐卫龙潘红倩"/>
    <m/>
    <m/>
    <m/>
    <m/>
  </r>
  <r>
    <n v="245"/>
    <x v="6"/>
    <n v="23"/>
    <s v="湖北"/>
    <m/>
    <m/>
    <m/>
    <m/>
    <s v="秀美村"/>
    <m/>
    <m/>
    <m/>
    <m/>
    <m/>
    <m/>
    <m/>
    <m/>
  </r>
  <r>
    <n v="246"/>
    <x v="6"/>
    <n v="24"/>
    <s v="口溪坑"/>
    <s v="*"/>
    <m/>
    <m/>
    <m/>
    <s v="秀美村"/>
    <m/>
    <n v="9"/>
    <s v="9月"/>
    <s v="叶伟春朱匡铨"/>
    <m/>
    <m/>
    <m/>
    <m/>
  </r>
  <r>
    <n v="247"/>
    <x v="6"/>
    <n v="25"/>
    <s v="里郑"/>
    <s v="*"/>
    <m/>
    <m/>
    <m/>
    <s v="秀美村"/>
    <m/>
    <n v="9"/>
    <s v="9月"/>
    <s v="邓卫明叶绍宝"/>
    <m/>
    <m/>
    <m/>
    <m/>
  </r>
  <r>
    <n v="248"/>
    <x v="6"/>
    <n v="26"/>
    <s v="毛里"/>
    <s v="*"/>
    <m/>
    <m/>
    <m/>
    <s v="秀美村"/>
    <m/>
    <n v="8"/>
    <s v="8月"/>
    <s v="叶伟春应永坚"/>
    <m/>
    <m/>
    <m/>
    <m/>
  </r>
  <r>
    <n v="249"/>
    <x v="6"/>
    <n v="27"/>
    <s v="平阳"/>
    <m/>
    <m/>
    <m/>
    <m/>
    <s v="秀美村"/>
    <m/>
    <m/>
    <m/>
    <m/>
    <m/>
    <m/>
    <m/>
    <m/>
  </r>
  <r>
    <n v="250"/>
    <x v="6"/>
    <n v="28"/>
    <s v="山南"/>
    <s v="*"/>
    <m/>
    <m/>
    <m/>
    <s v="秀美村"/>
    <m/>
    <n v="11"/>
    <s v="11月"/>
    <s v="叶惊波章卫鸳"/>
    <m/>
    <m/>
    <m/>
    <m/>
  </r>
  <r>
    <n v="251"/>
    <x v="6"/>
    <n v="29"/>
    <s v="铁店"/>
    <s v="*"/>
    <m/>
    <m/>
    <m/>
    <s v="秀美村"/>
    <m/>
    <n v="8"/>
    <s v="8月"/>
    <s v="洪卫兵徐晓明"/>
    <m/>
    <m/>
    <m/>
    <m/>
  </r>
  <r>
    <n v="252"/>
    <x v="6"/>
    <n v="30"/>
    <s v="汪宅前"/>
    <m/>
    <m/>
    <m/>
    <m/>
    <s v="秀美村"/>
    <m/>
    <m/>
    <m/>
    <m/>
    <m/>
    <m/>
    <m/>
    <m/>
  </r>
  <r>
    <n v="253"/>
    <x v="6"/>
    <n v="31"/>
    <s v="小雅畈"/>
    <s v="*"/>
    <m/>
    <m/>
    <m/>
    <s v="秀美村"/>
    <m/>
    <n v="10"/>
    <s v="10月"/>
    <s v="邓卫明陈友通"/>
    <m/>
    <m/>
    <m/>
    <m/>
  </r>
  <r>
    <n v="254"/>
    <x v="6"/>
    <n v="32"/>
    <s v="杨宅"/>
    <s v="*"/>
    <m/>
    <m/>
    <m/>
    <s v="秀美村"/>
    <m/>
    <n v="8"/>
    <s v="8月"/>
    <s v="叶伟春张爱英"/>
    <m/>
    <m/>
    <m/>
    <m/>
  </r>
  <r>
    <n v="255"/>
    <x v="6"/>
    <n v="33"/>
    <s v="宅山"/>
    <s v="*"/>
    <m/>
    <m/>
    <m/>
    <s v="秀美村"/>
    <m/>
    <n v="10"/>
    <s v="10月"/>
    <s v="洪卫兵卢品洋"/>
    <m/>
    <m/>
    <m/>
    <m/>
  </r>
  <r>
    <n v="256"/>
    <x v="6"/>
    <n v="34"/>
    <s v="陈坞"/>
    <m/>
    <m/>
    <m/>
    <m/>
    <m/>
    <m/>
    <m/>
    <m/>
    <m/>
    <m/>
    <m/>
    <m/>
    <m/>
  </r>
  <r>
    <n v="257"/>
    <x v="6"/>
    <n v="35"/>
    <s v="方山"/>
    <m/>
    <m/>
    <m/>
    <m/>
    <m/>
    <m/>
    <m/>
    <m/>
    <m/>
    <m/>
    <m/>
    <m/>
    <m/>
  </r>
  <r>
    <n v="258"/>
    <x v="6"/>
    <n v="36"/>
    <s v="湖湾"/>
    <m/>
    <m/>
    <m/>
    <m/>
    <m/>
    <m/>
    <m/>
    <m/>
    <m/>
    <m/>
    <m/>
    <m/>
    <m/>
  </r>
  <r>
    <n v="259"/>
    <x v="6"/>
    <n v="37"/>
    <s v="浣沙塘"/>
    <m/>
    <m/>
    <m/>
    <m/>
    <m/>
    <m/>
    <m/>
    <m/>
    <m/>
    <m/>
    <m/>
    <m/>
    <m/>
  </r>
  <r>
    <n v="260"/>
    <x v="6"/>
    <n v="38"/>
    <s v="江滩"/>
    <m/>
    <m/>
    <m/>
    <m/>
    <m/>
    <m/>
    <m/>
    <m/>
    <m/>
    <m/>
    <m/>
    <m/>
    <m/>
  </r>
  <r>
    <n v="261"/>
    <x v="6"/>
    <n v="39"/>
    <s v="郡塘下"/>
    <m/>
    <m/>
    <m/>
    <m/>
    <m/>
    <m/>
    <m/>
    <m/>
    <m/>
    <m/>
    <m/>
    <m/>
    <m/>
  </r>
  <r>
    <n v="262"/>
    <x v="6"/>
    <n v="40"/>
    <s v="堪塔"/>
    <s v="*"/>
    <m/>
    <m/>
    <s v="绿道"/>
    <m/>
    <m/>
    <n v="11"/>
    <s v="11月"/>
    <s v="范俊盛妙苗"/>
    <m/>
    <m/>
    <m/>
    <m/>
  </r>
  <r>
    <n v="263"/>
    <x v="6"/>
    <n v="41"/>
    <s v="南王埠"/>
    <m/>
    <m/>
    <m/>
    <m/>
    <m/>
    <m/>
    <m/>
    <m/>
    <m/>
    <m/>
    <m/>
    <m/>
    <m/>
  </r>
  <r>
    <n v="264"/>
    <x v="6"/>
    <n v="42"/>
    <s v="南宅"/>
    <m/>
    <m/>
    <m/>
    <m/>
    <m/>
    <m/>
    <m/>
    <m/>
    <m/>
    <m/>
    <m/>
    <m/>
    <m/>
  </r>
  <r>
    <n v="265"/>
    <x v="6"/>
    <n v="43"/>
    <s v="派塘"/>
    <m/>
    <m/>
    <m/>
    <m/>
    <m/>
    <m/>
    <m/>
    <m/>
    <m/>
    <m/>
    <m/>
    <m/>
    <m/>
  </r>
  <r>
    <n v="266"/>
    <x v="6"/>
    <n v="44"/>
    <s v="前余"/>
    <s v="*"/>
    <m/>
    <m/>
    <s v="绿道"/>
    <m/>
    <m/>
    <n v="9"/>
    <s v="9月"/>
    <s v="叶惊波刘亚平"/>
    <m/>
    <m/>
    <m/>
    <m/>
  </r>
  <r>
    <n v="267"/>
    <x v="6"/>
    <n v="45"/>
    <s v="泉塘"/>
    <s v="*"/>
    <m/>
    <m/>
    <s v="绿道"/>
    <m/>
    <m/>
    <n v="9"/>
    <s v="9月"/>
    <s v="叶惊波叶菲"/>
    <m/>
    <m/>
    <m/>
    <m/>
  </r>
  <r>
    <n v="268"/>
    <x v="6"/>
    <n v="46"/>
    <s v="三角塘"/>
    <m/>
    <m/>
    <m/>
    <m/>
    <m/>
    <m/>
    <m/>
    <m/>
    <m/>
    <m/>
    <m/>
    <m/>
    <m/>
  </r>
  <r>
    <n v="269"/>
    <x v="6"/>
    <n v="47"/>
    <s v="山口"/>
    <m/>
    <m/>
    <m/>
    <m/>
    <m/>
    <m/>
    <m/>
    <m/>
    <m/>
    <m/>
    <m/>
    <m/>
    <m/>
  </r>
  <r>
    <n v="270"/>
    <x v="6"/>
    <n v="48"/>
    <s v="上埠头"/>
    <s v="*"/>
    <m/>
    <m/>
    <s v="曹塘澧"/>
    <m/>
    <m/>
    <n v="9"/>
    <s v="9月"/>
    <s v="范俊胡淑艳"/>
    <m/>
    <m/>
    <m/>
    <m/>
  </r>
  <r>
    <n v="271"/>
    <x v="6"/>
    <n v="49"/>
    <s v="上金"/>
    <m/>
    <m/>
    <m/>
    <m/>
    <m/>
    <m/>
    <m/>
    <m/>
    <m/>
    <m/>
    <m/>
    <m/>
    <m/>
  </r>
  <r>
    <n v="272"/>
    <x v="6"/>
    <n v="50"/>
    <s v="上邵"/>
    <m/>
    <m/>
    <m/>
    <m/>
    <m/>
    <m/>
    <m/>
    <m/>
    <m/>
    <m/>
    <m/>
    <m/>
    <m/>
  </r>
  <r>
    <n v="273"/>
    <x v="6"/>
    <n v="51"/>
    <s v="上屋"/>
    <m/>
    <m/>
    <m/>
    <m/>
    <m/>
    <m/>
    <m/>
    <m/>
    <m/>
    <m/>
    <m/>
    <m/>
    <m/>
  </r>
  <r>
    <n v="274"/>
    <x v="6"/>
    <n v="52"/>
    <s v="湾塘"/>
    <m/>
    <m/>
    <m/>
    <m/>
    <m/>
    <m/>
    <m/>
    <m/>
    <m/>
    <m/>
    <m/>
    <m/>
    <m/>
  </r>
  <r>
    <n v="275"/>
    <x v="6"/>
    <n v="53"/>
    <s v="汪碗"/>
    <m/>
    <m/>
    <m/>
    <m/>
    <m/>
    <m/>
    <n v="8"/>
    <s v="8月"/>
    <s v="洪卫兵朱秋生"/>
    <m/>
    <m/>
    <m/>
    <m/>
  </r>
  <r>
    <n v="276"/>
    <x v="6"/>
    <n v="54"/>
    <s v="乌珠岭脚"/>
    <m/>
    <m/>
    <m/>
    <m/>
    <m/>
    <m/>
    <m/>
    <m/>
    <m/>
    <m/>
    <m/>
    <m/>
    <m/>
  </r>
  <r>
    <n v="277"/>
    <x v="6"/>
    <n v="55"/>
    <s v="西王"/>
    <m/>
    <m/>
    <m/>
    <m/>
    <m/>
    <m/>
    <m/>
    <m/>
    <m/>
    <m/>
    <m/>
    <m/>
    <m/>
  </r>
  <r>
    <n v="278"/>
    <x v="6"/>
    <n v="56"/>
    <s v="下屋"/>
    <m/>
    <m/>
    <m/>
    <m/>
    <m/>
    <m/>
    <m/>
    <m/>
    <m/>
    <m/>
    <m/>
    <m/>
    <m/>
  </r>
  <r>
    <n v="279"/>
    <x v="6"/>
    <n v="57"/>
    <s v="下西王"/>
    <s v="*"/>
    <m/>
    <m/>
    <s v="曹塘澧"/>
    <m/>
    <m/>
    <n v="9"/>
    <s v="9月"/>
    <s v="叶朝阳诸葛跃新"/>
    <m/>
    <m/>
    <m/>
    <m/>
  </r>
  <r>
    <n v="280"/>
    <x v="6"/>
    <n v="58"/>
    <s v="下徐"/>
    <m/>
    <m/>
    <m/>
    <m/>
    <m/>
    <m/>
    <m/>
    <m/>
    <m/>
    <m/>
    <m/>
    <m/>
    <m/>
  </r>
  <r>
    <n v="281"/>
    <x v="6"/>
    <n v="59"/>
    <s v="野毛园"/>
    <m/>
    <m/>
    <m/>
    <m/>
    <m/>
    <m/>
    <m/>
    <m/>
    <m/>
    <m/>
    <m/>
    <m/>
    <m/>
  </r>
  <r>
    <n v="282"/>
    <x v="6"/>
    <n v="60"/>
    <s v="择树塘"/>
    <m/>
    <m/>
    <m/>
    <m/>
    <m/>
    <m/>
    <m/>
    <m/>
    <m/>
    <m/>
    <m/>
    <m/>
    <m/>
  </r>
  <r>
    <n v="283"/>
    <x v="6"/>
    <n v="61"/>
    <s v="郑店"/>
    <m/>
    <m/>
    <m/>
    <m/>
    <m/>
    <m/>
    <m/>
    <m/>
    <m/>
    <m/>
    <m/>
    <m/>
    <m/>
  </r>
  <r>
    <n v="284"/>
    <x v="6"/>
    <n v="62"/>
    <s v="朱墈头"/>
    <s v="*"/>
    <m/>
    <m/>
    <s v="金义南线"/>
    <m/>
    <m/>
    <n v="8"/>
    <s v="8月"/>
    <s v="徐卫龙周佩娟"/>
    <m/>
    <m/>
    <m/>
    <m/>
  </r>
  <r>
    <n v="285"/>
    <x v="6"/>
    <n v="63"/>
    <s v="朱里坞"/>
    <m/>
    <m/>
    <m/>
    <m/>
    <m/>
    <m/>
    <m/>
    <m/>
    <m/>
    <m/>
    <m/>
    <m/>
    <m/>
  </r>
  <r>
    <n v="286"/>
    <x v="7"/>
    <n v="1"/>
    <s v="岭五"/>
    <s v="*"/>
    <s v="集镇所在地"/>
    <m/>
    <m/>
    <s v="精品村"/>
    <s v="农旅村"/>
    <n v="10"/>
    <s v="10月底"/>
    <s v="杨周安"/>
    <m/>
    <m/>
    <m/>
    <s v="优秀历史文化村"/>
  </r>
  <r>
    <n v="287"/>
    <x v="7"/>
    <n v="2"/>
    <s v="岭二"/>
    <s v="*"/>
    <s v="集镇所在地"/>
    <m/>
    <m/>
    <m/>
    <m/>
    <n v="10"/>
    <s v="10月底"/>
    <s v="宋跃辉   贾日新"/>
    <m/>
    <m/>
    <m/>
    <m/>
  </r>
  <r>
    <n v="288"/>
    <x v="7"/>
    <n v="3"/>
    <s v="岭三"/>
    <s v="*"/>
    <s v="集镇所在地"/>
    <m/>
    <m/>
    <m/>
    <m/>
    <n v="11"/>
    <s v="11月底"/>
    <s v="朱军友  王  焰"/>
    <m/>
    <m/>
    <m/>
    <m/>
  </r>
  <r>
    <n v="289"/>
    <x v="7"/>
    <n v="4"/>
    <s v="岭四"/>
    <s v="*"/>
    <s v="集镇所在地"/>
    <m/>
    <m/>
    <m/>
    <m/>
    <n v="10"/>
    <s v="10月底"/>
    <s v="郭洪忠"/>
    <m/>
    <m/>
    <m/>
    <m/>
  </r>
  <r>
    <n v="290"/>
    <x v="7"/>
    <n v="5"/>
    <s v="岭一"/>
    <s v="*"/>
    <s v="集镇所在地"/>
    <m/>
    <m/>
    <m/>
    <m/>
    <n v="9"/>
    <s v="9月底"/>
    <s v="朱汝燮"/>
    <m/>
    <m/>
    <m/>
    <m/>
  </r>
  <r>
    <n v="291"/>
    <x v="7"/>
    <n v="6"/>
    <s v="包村"/>
    <s v="*"/>
    <m/>
    <m/>
    <s v="330国道"/>
    <s v="秀美村"/>
    <m/>
    <n v="8"/>
    <s v="8月底"/>
    <s v="戚雪萍"/>
    <m/>
    <m/>
    <m/>
    <m/>
  </r>
  <r>
    <n v="292"/>
    <x v="7"/>
    <n v="7"/>
    <s v="山南头"/>
    <s v="*"/>
    <m/>
    <m/>
    <s v="330国道"/>
    <s v="秀美村"/>
    <m/>
    <n v="9"/>
    <s v="9月底"/>
    <s v="朱春新"/>
    <m/>
    <m/>
    <m/>
    <m/>
  </r>
  <r>
    <n v="293"/>
    <x v="7"/>
    <n v="8"/>
    <s v="摩诃"/>
    <s v="*"/>
    <m/>
    <m/>
    <s v="330国道"/>
    <m/>
    <m/>
    <n v="9"/>
    <s v="9月底"/>
    <s v="汤加兰"/>
    <m/>
    <m/>
    <m/>
    <m/>
  </r>
  <r>
    <n v="294"/>
    <x v="7"/>
    <n v="9"/>
    <s v="上保"/>
    <s v="*"/>
    <m/>
    <m/>
    <s v="330国道"/>
    <m/>
    <m/>
    <n v="9"/>
    <s v="9月底"/>
    <s v="汤加兰"/>
    <m/>
    <m/>
    <m/>
    <m/>
  </r>
  <r>
    <n v="295"/>
    <x v="7"/>
    <n v="10"/>
    <s v="石塘街"/>
    <s v="*"/>
    <m/>
    <m/>
    <s v="330国道"/>
    <m/>
    <m/>
    <n v="11"/>
    <s v="11月底"/>
    <s v="周磊"/>
    <m/>
    <m/>
    <m/>
    <m/>
  </r>
  <r>
    <n v="296"/>
    <x v="7"/>
    <n v="11"/>
    <s v="柿树塘"/>
    <s v="*"/>
    <m/>
    <m/>
    <s v="330国道"/>
    <m/>
    <m/>
    <n v="10"/>
    <s v="10月底"/>
    <s v="朱根祥"/>
    <m/>
    <m/>
    <m/>
    <m/>
  </r>
  <r>
    <n v="297"/>
    <x v="7"/>
    <n v="12"/>
    <s v="新亭"/>
    <s v="*"/>
    <m/>
    <m/>
    <m/>
    <s v="精品村"/>
    <m/>
    <n v="9"/>
    <s v="9月底"/>
    <s v="黄昌棋  胡婧婧"/>
    <m/>
    <m/>
    <m/>
    <m/>
  </r>
  <r>
    <n v="298"/>
    <x v="7"/>
    <n v="13"/>
    <s v="釜章"/>
    <s v="*"/>
    <m/>
    <m/>
    <m/>
    <s v="秀美村"/>
    <m/>
    <n v="9"/>
    <s v="9月底"/>
    <s v="朱瑞明"/>
    <m/>
    <m/>
    <m/>
    <m/>
  </r>
  <r>
    <n v="299"/>
    <x v="7"/>
    <n v="14"/>
    <s v="后溪"/>
    <s v="*"/>
    <m/>
    <m/>
    <m/>
    <s v="秀美村"/>
    <m/>
    <n v="10"/>
    <s v="10月底"/>
    <s v="王晓蓉  邱萌"/>
    <m/>
    <m/>
    <m/>
    <m/>
  </r>
  <r>
    <n v="300"/>
    <x v="7"/>
    <n v="15"/>
    <s v="毛栗溪"/>
    <s v="*"/>
    <m/>
    <m/>
    <m/>
    <s v="秀美村"/>
    <m/>
    <n v="11"/>
    <s v="11月底"/>
    <s v="方  伟  金剑侠"/>
    <m/>
    <m/>
    <m/>
    <m/>
  </r>
  <r>
    <n v="301"/>
    <x v="7"/>
    <n v="16"/>
    <s v="桥头"/>
    <s v="*"/>
    <m/>
    <m/>
    <m/>
    <s v="秀美村"/>
    <m/>
    <n v="9"/>
    <s v="9月底"/>
    <s v="季峰"/>
    <m/>
    <m/>
    <m/>
    <m/>
  </r>
  <r>
    <n v="302"/>
    <x v="7"/>
    <n v="17"/>
    <s v="日辉路"/>
    <s v="*"/>
    <m/>
    <m/>
    <m/>
    <s v="秀美村"/>
    <m/>
    <n v="11"/>
    <s v="11月底"/>
    <s v="吴美玲"/>
    <m/>
    <m/>
    <m/>
    <m/>
  </r>
  <r>
    <n v="303"/>
    <x v="7"/>
    <n v="18"/>
    <s v="畈田"/>
    <m/>
    <m/>
    <m/>
    <m/>
    <m/>
    <m/>
    <m/>
    <m/>
    <s v="王晨睿"/>
    <m/>
    <m/>
    <m/>
    <m/>
  </r>
  <r>
    <n v="304"/>
    <x v="7"/>
    <n v="19"/>
    <s v="葛周坞"/>
    <m/>
    <m/>
    <m/>
    <m/>
    <m/>
    <m/>
    <m/>
    <m/>
    <s v="章永清"/>
    <m/>
    <m/>
    <m/>
    <m/>
  </r>
  <r>
    <n v="305"/>
    <x v="7"/>
    <n v="20"/>
    <s v="河口"/>
    <m/>
    <m/>
    <m/>
    <m/>
    <m/>
    <m/>
    <m/>
    <m/>
    <s v="方  亮"/>
    <m/>
    <m/>
    <m/>
    <m/>
  </r>
  <r>
    <n v="306"/>
    <x v="7"/>
    <n v="21"/>
    <s v="彭村"/>
    <m/>
    <m/>
    <m/>
    <m/>
    <m/>
    <m/>
    <m/>
    <m/>
    <s v="王晓其"/>
    <m/>
    <m/>
    <m/>
    <m/>
  </r>
  <r>
    <n v="307"/>
    <x v="7"/>
    <n v="22"/>
    <s v="三汶塘"/>
    <m/>
    <m/>
    <m/>
    <m/>
    <m/>
    <m/>
    <m/>
    <m/>
    <s v="朱  玲"/>
    <m/>
    <m/>
    <m/>
    <m/>
  </r>
  <r>
    <n v="308"/>
    <x v="7"/>
    <n v="23"/>
    <s v="诗后山"/>
    <m/>
    <m/>
    <m/>
    <m/>
    <m/>
    <m/>
    <m/>
    <m/>
    <s v="叶利民"/>
    <m/>
    <m/>
    <m/>
    <m/>
  </r>
  <r>
    <n v="309"/>
    <x v="7"/>
    <n v="24"/>
    <s v="汤村"/>
    <m/>
    <m/>
    <m/>
    <m/>
    <m/>
    <m/>
    <m/>
    <m/>
    <s v="朱小年"/>
    <m/>
    <m/>
    <m/>
    <m/>
  </r>
  <r>
    <n v="310"/>
    <x v="7"/>
    <n v="25"/>
    <s v="汪宅"/>
    <m/>
    <m/>
    <m/>
    <m/>
    <m/>
    <m/>
    <m/>
    <m/>
    <s v="俞小宝"/>
    <m/>
    <m/>
    <m/>
    <m/>
  </r>
  <r>
    <n v="311"/>
    <x v="7"/>
    <n v="26"/>
    <s v="王山"/>
    <m/>
    <m/>
    <m/>
    <m/>
    <m/>
    <m/>
    <m/>
    <m/>
    <s v="朱春苗"/>
    <m/>
    <m/>
    <m/>
    <m/>
  </r>
  <r>
    <n v="312"/>
    <x v="7"/>
    <n v="27"/>
    <s v="王溪"/>
    <m/>
    <m/>
    <m/>
    <m/>
    <m/>
    <m/>
    <m/>
    <m/>
    <s v="朱佩贞"/>
    <m/>
    <m/>
    <m/>
    <m/>
  </r>
  <r>
    <n v="313"/>
    <x v="7"/>
    <n v="28"/>
    <s v="翁村"/>
    <m/>
    <m/>
    <m/>
    <m/>
    <m/>
    <m/>
    <m/>
    <m/>
    <s v="曹伦星  胡建勇"/>
    <m/>
    <m/>
    <m/>
    <m/>
  </r>
  <r>
    <n v="314"/>
    <x v="7"/>
    <n v="29"/>
    <s v="下包"/>
    <m/>
    <m/>
    <m/>
    <m/>
    <m/>
    <m/>
    <m/>
    <m/>
    <s v="张安乐"/>
    <m/>
    <m/>
    <m/>
    <m/>
  </r>
  <r>
    <n v="315"/>
    <x v="7"/>
    <n v="30"/>
    <s v="下辽"/>
    <m/>
    <m/>
    <m/>
    <m/>
    <m/>
    <m/>
    <m/>
    <m/>
    <s v="沈雅露"/>
    <m/>
    <m/>
    <m/>
    <m/>
  </r>
  <r>
    <n v="316"/>
    <x v="7"/>
    <n v="31"/>
    <s v="新村"/>
    <m/>
    <m/>
    <m/>
    <m/>
    <m/>
    <m/>
    <m/>
    <m/>
    <s v="周增土"/>
    <m/>
    <m/>
    <m/>
    <m/>
  </r>
  <r>
    <n v="317"/>
    <x v="7"/>
    <n v="32"/>
    <s v="严坞"/>
    <m/>
    <m/>
    <m/>
    <m/>
    <m/>
    <m/>
    <m/>
    <m/>
    <s v="谢东明"/>
    <m/>
    <m/>
    <m/>
    <m/>
  </r>
  <r>
    <n v="318"/>
    <x v="7"/>
    <n v="33"/>
    <s v="严宅"/>
    <m/>
    <m/>
    <m/>
    <m/>
    <m/>
    <m/>
    <n v="7"/>
    <m/>
    <s v="何明"/>
    <s v="合格"/>
    <s v="合格"/>
    <n v="7"/>
    <m/>
  </r>
  <r>
    <n v="319"/>
    <x v="7"/>
    <n v="34"/>
    <s v="杨梅峡"/>
    <m/>
    <m/>
    <m/>
    <m/>
    <m/>
    <m/>
    <m/>
    <m/>
    <s v="汤建能"/>
    <m/>
    <m/>
    <m/>
    <m/>
  </r>
  <r>
    <n v="320"/>
    <x v="8"/>
    <n v="1"/>
    <s v="塘二"/>
    <s v="*"/>
    <s v="集镇所在地"/>
    <s v="省联系镇"/>
    <m/>
    <m/>
    <m/>
    <n v="10"/>
    <s v="10月初"/>
    <s v="徐丽丹"/>
    <m/>
    <m/>
    <m/>
    <m/>
  </r>
  <r>
    <n v="321"/>
    <x v="8"/>
    <n v="2"/>
    <s v="塘三"/>
    <s v="*"/>
    <s v="集镇所在地"/>
    <s v="省联系镇"/>
    <m/>
    <m/>
    <m/>
    <n v="9"/>
    <s v="9月底"/>
    <s v="游剑秀"/>
    <m/>
    <m/>
    <m/>
    <m/>
  </r>
  <r>
    <n v="322"/>
    <x v="8"/>
    <n v="3"/>
    <s v="塘四"/>
    <s v="*"/>
    <s v="集镇所在地"/>
    <s v="省联系镇"/>
    <m/>
    <m/>
    <m/>
    <n v="8"/>
    <s v="8月底"/>
    <s v="黄贤君"/>
    <m/>
    <m/>
    <m/>
    <m/>
  </r>
  <r>
    <n v="323"/>
    <x v="8"/>
    <n v="4"/>
    <s v="塘一"/>
    <s v="*"/>
    <s v="集镇所在地"/>
    <s v="省联系镇"/>
    <m/>
    <m/>
    <m/>
    <n v="8"/>
    <s v="8月中旬"/>
    <s v="陶永飞"/>
    <s v="合格"/>
    <m/>
    <m/>
    <d v="2015-08-12T00:00:00"/>
  </r>
  <r>
    <n v="324"/>
    <x v="8"/>
    <n v="5"/>
    <s v="前溪边"/>
    <s v="*"/>
    <m/>
    <s v="省联系镇"/>
    <s v="曹塘澧"/>
    <s v="精品村"/>
    <m/>
    <n v="8"/>
    <s v="8月中旬"/>
    <s v="楼建军"/>
    <m/>
    <m/>
    <m/>
    <m/>
  </r>
  <r>
    <n v="325"/>
    <x v="8"/>
    <n v="6"/>
    <s v="横山"/>
    <s v="*"/>
    <m/>
    <s v="省联系镇"/>
    <s v="曹塘澧"/>
    <m/>
    <m/>
    <n v="9"/>
    <s v="9月中旬"/>
    <s v="余思究"/>
    <m/>
    <m/>
    <m/>
    <m/>
  </r>
  <r>
    <n v="326"/>
    <x v="8"/>
    <n v="7"/>
    <s v="破塘"/>
    <s v="*"/>
    <m/>
    <s v="省联系镇"/>
    <s v="曹塘澧"/>
    <m/>
    <m/>
    <n v="9"/>
    <s v="9月底"/>
    <s v="徐水洪"/>
    <m/>
    <m/>
    <m/>
    <m/>
  </r>
  <r>
    <n v="327"/>
    <x v="8"/>
    <n v="8"/>
    <s v="五渠塘"/>
    <s v="*"/>
    <m/>
    <s v="省联系镇"/>
    <s v="曹塘澧"/>
    <m/>
    <m/>
    <n v="9"/>
    <s v="9月初"/>
    <s v="宋佳"/>
    <m/>
    <m/>
    <m/>
    <m/>
  </r>
  <r>
    <n v="328"/>
    <x v="8"/>
    <n v="9"/>
    <s v="张店"/>
    <s v="*"/>
    <m/>
    <s v="省联系镇"/>
    <s v="曹塘澧"/>
    <m/>
    <m/>
    <n v="9"/>
    <s v="9月中旬"/>
    <s v="徐水洪"/>
    <m/>
    <m/>
    <m/>
    <m/>
  </r>
  <r>
    <n v="329"/>
    <x v="8"/>
    <n v="10"/>
    <s v="横塘"/>
    <s v="*"/>
    <m/>
    <s v="省联系镇"/>
    <s v="金义快速路"/>
    <m/>
    <m/>
    <n v="9"/>
    <s v="9月底"/>
    <s v="葛群律"/>
    <m/>
    <m/>
    <m/>
    <m/>
  </r>
  <r>
    <n v="330"/>
    <x v="8"/>
    <n v="11"/>
    <s v="西京"/>
    <s v="*"/>
    <m/>
    <s v="省联系镇"/>
    <s v="金义快速路"/>
    <m/>
    <m/>
    <n v="9"/>
    <s v="9月初"/>
    <s v="宋少杰"/>
    <m/>
    <m/>
    <m/>
    <m/>
  </r>
  <r>
    <n v="331"/>
    <x v="8"/>
    <n v="12"/>
    <s v="小王村"/>
    <s v="*"/>
    <m/>
    <s v="省联系镇"/>
    <s v="金义快速路"/>
    <m/>
    <m/>
    <n v="9"/>
    <s v="9月中旬"/>
    <s v="俞军民"/>
    <m/>
    <m/>
    <m/>
    <m/>
  </r>
  <r>
    <n v="332"/>
    <x v="8"/>
    <n v="13"/>
    <s v="羊尖山"/>
    <s v="*"/>
    <m/>
    <s v="省联系镇"/>
    <s v="金义快速路"/>
    <m/>
    <m/>
    <n v="8"/>
    <s v="8月中旬"/>
    <s v="宋少杰"/>
    <m/>
    <m/>
    <m/>
    <m/>
  </r>
  <r>
    <n v="333"/>
    <x v="8"/>
    <n v="14"/>
    <s v="砖塘"/>
    <s v="*"/>
    <m/>
    <s v="省联系镇"/>
    <s v="金义快速路"/>
    <m/>
    <m/>
    <n v="9"/>
    <s v="9月底"/>
    <s v="方志荣"/>
    <m/>
    <m/>
    <m/>
    <m/>
  </r>
  <r>
    <n v="334"/>
    <x v="8"/>
    <n v="15"/>
    <s v="楼下徐"/>
    <s v="*"/>
    <m/>
    <s v="省联系镇"/>
    <m/>
    <s v="精品村"/>
    <m/>
    <n v="9"/>
    <s v="9月中旬"/>
    <s v="汤旭平"/>
    <m/>
    <m/>
    <m/>
    <m/>
  </r>
  <r>
    <n v="335"/>
    <x v="8"/>
    <n v="16"/>
    <s v="古里"/>
    <s v="*"/>
    <m/>
    <s v="省联系镇"/>
    <m/>
    <s v="秀美村"/>
    <m/>
    <n v="9"/>
    <s v="9月底"/>
    <s v="汤国庆"/>
    <m/>
    <m/>
    <m/>
    <m/>
  </r>
  <r>
    <n v="336"/>
    <x v="8"/>
    <n v="17"/>
    <s v="黄古塘"/>
    <s v="*"/>
    <m/>
    <s v="省联系镇"/>
    <m/>
    <s v="秀美村"/>
    <m/>
    <n v="9"/>
    <s v="9月初"/>
    <s v="王金春"/>
    <m/>
    <m/>
    <m/>
    <m/>
  </r>
  <r>
    <n v="337"/>
    <x v="8"/>
    <n v="18"/>
    <s v="竹溪塘"/>
    <s v="*"/>
    <m/>
    <s v="省联系镇"/>
    <m/>
    <s v="秀美村"/>
    <m/>
    <n v="8"/>
    <s v="8月底"/>
    <s v="黄畅进"/>
    <m/>
    <m/>
    <m/>
    <m/>
  </r>
  <r>
    <n v="338"/>
    <x v="8"/>
    <n v="19"/>
    <s v="村里"/>
    <s v="*"/>
    <m/>
    <s v="省联系镇"/>
    <m/>
    <m/>
    <m/>
    <n v="8"/>
    <s v="8月底"/>
    <s v="张述军"/>
    <m/>
    <m/>
    <m/>
    <m/>
  </r>
  <r>
    <n v="339"/>
    <x v="8"/>
    <n v="20"/>
    <s v="顶塘"/>
    <s v="*"/>
    <m/>
    <s v="省联系镇"/>
    <m/>
    <m/>
    <m/>
    <n v="9"/>
    <s v="9月初"/>
    <s v="陈晓玲"/>
    <m/>
    <m/>
    <m/>
    <m/>
  </r>
  <r>
    <n v="340"/>
    <x v="8"/>
    <n v="21"/>
    <s v="对头山"/>
    <s v="*"/>
    <m/>
    <s v="省联系镇"/>
    <m/>
    <m/>
    <m/>
    <n v="8"/>
    <s v="8月中旬"/>
    <s v="胡忠全"/>
    <m/>
    <m/>
    <m/>
    <m/>
  </r>
  <r>
    <n v="341"/>
    <x v="8"/>
    <n v="22"/>
    <s v="含香"/>
    <s v="*"/>
    <m/>
    <s v="省联系镇"/>
    <m/>
    <m/>
    <m/>
    <n v="10"/>
    <s v="10月初"/>
    <s v="王顺坚"/>
    <m/>
    <m/>
    <m/>
    <m/>
  </r>
  <r>
    <n v="342"/>
    <x v="8"/>
    <n v="23"/>
    <s v="河溪"/>
    <s v="*"/>
    <m/>
    <s v="省联系镇"/>
    <m/>
    <m/>
    <m/>
    <n v="10"/>
    <s v="10月初"/>
    <s v="邹仁奇"/>
    <m/>
    <m/>
    <m/>
    <m/>
  </r>
  <r>
    <n v="343"/>
    <x v="8"/>
    <n v="24"/>
    <s v="红星"/>
    <s v="*"/>
    <m/>
    <s v="省联系镇"/>
    <m/>
    <m/>
    <m/>
    <n v="8"/>
    <s v="8月中旬"/>
    <s v="徐峥"/>
    <m/>
    <m/>
    <m/>
    <m/>
  </r>
  <r>
    <n v="344"/>
    <x v="8"/>
    <n v="25"/>
    <s v="金村"/>
    <s v="*"/>
    <m/>
    <s v="省联系镇"/>
    <m/>
    <m/>
    <m/>
    <n v="9"/>
    <s v="9月初"/>
    <s v="马锦春"/>
    <m/>
    <m/>
    <m/>
    <m/>
  </r>
  <r>
    <n v="345"/>
    <x v="8"/>
    <n v="26"/>
    <s v="金尚塘"/>
    <s v="*"/>
    <m/>
    <s v="省联系镇"/>
    <m/>
    <m/>
    <m/>
    <n v="5"/>
    <m/>
    <m/>
    <s v="合格"/>
    <s v="合格"/>
    <n v="5"/>
    <m/>
  </r>
  <r>
    <n v="346"/>
    <x v="8"/>
    <n v="27"/>
    <s v="龙源"/>
    <s v="*"/>
    <m/>
    <s v="省联系镇"/>
    <m/>
    <m/>
    <m/>
    <n v="9"/>
    <s v="9月中旬"/>
    <s v="田锡薇"/>
    <m/>
    <m/>
    <m/>
    <m/>
  </r>
  <r>
    <n v="347"/>
    <x v="8"/>
    <n v="28"/>
    <s v="马头方"/>
    <s v="*"/>
    <m/>
    <s v="省联系镇"/>
    <m/>
    <m/>
    <m/>
    <n v="10"/>
    <s v="10月初"/>
    <s v="盛丽娜"/>
    <m/>
    <m/>
    <m/>
    <m/>
  </r>
  <r>
    <n v="348"/>
    <x v="8"/>
    <n v="29"/>
    <s v="前进"/>
    <s v="*"/>
    <m/>
    <s v="省联系镇"/>
    <m/>
    <m/>
    <m/>
    <n v="9"/>
    <s v="9月初"/>
    <s v="林映涛"/>
    <m/>
    <m/>
    <m/>
    <m/>
  </r>
  <r>
    <n v="349"/>
    <x v="8"/>
    <n v="30"/>
    <s v="桥头陆"/>
    <s v="*"/>
    <m/>
    <s v="省联系镇"/>
    <m/>
    <m/>
    <m/>
    <n v="9"/>
    <s v="9月初"/>
    <s v="王明亮"/>
    <m/>
    <m/>
    <m/>
    <m/>
  </r>
  <r>
    <n v="350"/>
    <x v="8"/>
    <n v="31"/>
    <s v="上溪口"/>
    <s v="*"/>
    <m/>
    <s v="省联系镇"/>
    <m/>
    <m/>
    <m/>
    <n v="9"/>
    <s v="9月底"/>
    <s v="汤国庆"/>
    <m/>
    <m/>
    <m/>
    <m/>
  </r>
  <r>
    <n v="351"/>
    <x v="8"/>
    <n v="32"/>
    <s v="上庄"/>
    <s v="*"/>
    <m/>
    <s v="省联系镇"/>
    <m/>
    <m/>
    <m/>
    <n v="9"/>
    <s v="9月底"/>
    <s v="王金春"/>
    <m/>
    <m/>
    <m/>
    <m/>
  </r>
  <r>
    <n v="352"/>
    <x v="8"/>
    <n v="33"/>
    <s v="施塘头"/>
    <s v="*"/>
    <m/>
    <s v="省联系镇"/>
    <m/>
    <m/>
    <m/>
    <n v="9"/>
    <s v="9月底"/>
    <s v="郑碧波"/>
    <m/>
    <m/>
    <m/>
    <m/>
  </r>
  <r>
    <n v="353"/>
    <x v="8"/>
    <n v="34"/>
    <s v="寺前"/>
    <s v="*"/>
    <m/>
    <s v="省联系镇"/>
    <m/>
    <m/>
    <m/>
    <n v="8"/>
    <s v="8月底"/>
    <s v="郑荣"/>
    <m/>
    <m/>
    <m/>
    <m/>
  </r>
  <r>
    <n v="354"/>
    <x v="8"/>
    <n v="35"/>
    <s v="王明塘"/>
    <s v="*"/>
    <m/>
    <s v="省联系镇"/>
    <m/>
    <m/>
    <m/>
    <n v="8"/>
    <s v="8月底"/>
    <s v="马锦春"/>
    <m/>
    <m/>
    <m/>
    <m/>
  </r>
  <r>
    <n v="355"/>
    <x v="8"/>
    <n v="36"/>
    <s v="王山下"/>
    <s v="*"/>
    <m/>
    <s v="省联系镇"/>
    <m/>
    <m/>
    <m/>
    <n v="5"/>
    <m/>
    <m/>
    <s v="合格"/>
    <s v="合格"/>
    <n v="5"/>
    <m/>
  </r>
  <r>
    <n v="356"/>
    <x v="8"/>
    <n v="37"/>
    <s v="下金山"/>
    <s v="*"/>
    <m/>
    <s v="省联系镇"/>
    <m/>
    <m/>
    <m/>
    <n v="8"/>
    <s v="8月底"/>
    <s v="姚培成"/>
    <m/>
    <m/>
    <m/>
    <m/>
  </r>
  <r>
    <n v="357"/>
    <x v="8"/>
    <n v="38"/>
    <s v="下吴"/>
    <s v="*"/>
    <m/>
    <s v="省联系镇"/>
    <m/>
    <m/>
    <m/>
    <n v="8"/>
    <s v="8月中旬"/>
    <s v="张华东"/>
    <m/>
    <m/>
    <m/>
    <m/>
  </r>
  <r>
    <n v="358"/>
    <x v="8"/>
    <n v="39"/>
    <s v="下溪口"/>
    <s v="*"/>
    <m/>
    <s v="省联系镇"/>
    <m/>
    <m/>
    <m/>
    <n v="9"/>
    <s v="9月初"/>
    <s v="吕君勋"/>
    <m/>
    <m/>
    <m/>
    <m/>
  </r>
  <r>
    <n v="359"/>
    <x v="8"/>
    <n v="40"/>
    <s v="新店"/>
    <s v="*"/>
    <m/>
    <s v="省联系镇"/>
    <m/>
    <m/>
    <m/>
    <n v="8"/>
    <s v="8月底"/>
    <s v="刘文革"/>
    <m/>
    <m/>
    <m/>
    <m/>
  </r>
  <r>
    <n v="360"/>
    <x v="8"/>
    <n v="41"/>
    <s v="徐村埠"/>
    <s v="*"/>
    <m/>
    <s v="省联系镇"/>
    <m/>
    <m/>
    <m/>
    <n v="8"/>
    <s v="8月底"/>
    <s v="张兴福"/>
    <m/>
    <m/>
    <m/>
    <m/>
  </r>
  <r>
    <n v="361"/>
    <x v="8"/>
    <n v="42"/>
    <s v="雅河"/>
    <s v="*"/>
    <m/>
    <s v="省联系镇"/>
    <m/>
    <m/>
    <m/>
    <n v="8"/>
    <s v="8月中旬"/>
    <s v="方张基"/>
    <m/>
    <m/>
    <m/>
    <m/>
  </r>
  <r>
    <n v="362"/>
    <x v="8"/>
    <n v="43"/>
    <s v="杨桥头"/>
    <s v="*"/>
    <m/>
    <s v="省联系镇"/>
    <m/>
    <m/>
    <m/>
    <n v="9"/>
    <s v="9月底"/>
    <s v="周忠华"/>
    <m/>
    <m/>
    <m/>
    <m/>
  </r>
  <r>
    <n v="363"/>
    <x v="8"/>
    <n v="44"/>
    <s v="中梅"/>
    <s v="*"/>
    <m/>
    <s v="省联系镇"/>
    <m/>
    <m/>
    <m/>
    <n v="8"/>
    <s v="8月底"/>
    <s v="刘文革"/>
    <m/>
    <m/>
    <m/>
    <m/>
  </r>
  <r>
    <n v="364"/>
    <x v="8"/>
    <n v="45"/>
    <s v="竹村"/>
    <s v="*"/>
    <m/>
    <s v="省联系镇|市重点村"/>
    <m/>
    <s v="精品村"/>
    <s v="农旅村"/>
    <n v="5"/>
    <m/>
    <m/>
    <s v="合格"/>
    <s v="合格"/>
    <n v="5"/>
    <s v="一季度市重点村"/>
  </r>
  <r>
    <n v="365"/>
    <x v="8"/>
    <n v="46"/>
    <s v="前蒋"/>
    <s v="*"/>
    <m/>
    <s v="省联系镇|市重点村"/>
    <m/>
    <s v="示范村"/>
    <m/>
    <n v="5"/>
    <m/>
    <m/>
    <s v="合格"/>
    <s v="合格"/>
    <n v="5"/>
    <s v="一季度市重点村"/>
  </r>
  <r>
    <n v="366"/>
    <x v="8"/>
    <n v="47"/>
    <s v="石板堰"/>
    <s v="*"/>
    <m/>
    <s v="省联系镇|市重点村"/>
    <m/>
    <m/>
    <m/>
    <n v="5"/>
    <m/>
    <m/>
    <s v="合格"/>
    <s v="合格"/>
    <n v="5"/>
    <s v="一季度市重点村"/>
  </r>
  <r>
    <n v="367"/>
    <x v="8"/>
    <n v="48"/>
    <s v="溪干"/>
    <s v="*"/>
    <m/>
    <s v="省联系镇|市重点村"/>
    <m/>
    <m/>
    <m/>
    <n v="8"/>
    <s v="8月中旬"/>
    <s v="杜根虎"/>
    <m/>
    <m/>
    <m/>
    <s v="二季度市重点村"/>
  </r>
  <r>
    <n v="368"/>
    <x v="9"/>
    <n v="1"/>
    <s v="横街"/>
    <s v="*"/>
    <s v="集镇所在地"/>
    <m/>
    <m/>
    <m/>
    <m/>
    <n v="12"/>
    <s v="2015.12月"/>
    <s v="徐景辉"/>
    <m/>
    <m/>
    <m/>
    <m/>
  </r>
  <r>
    <n v="369"/>
    <x v="9"/>
    <n v="2"/>
    <s v="市基"/>
    <s v="*"/>
    <s v="集镇所在地"/>
    <m/>
    <m/>
    <m/>
    <m/>
    <n v="12"/>
    <s v="2015.12月"/>
    <s v="张益建"/>
    <m/>
    <m/>
    <m/>
    <m/>
  </r>
  <r>
    <n v="370"/>
    <x v="9"/>
    <n v="3"/>
    <s v="下街"/>
    <s v="*"/>
    <s v="集镇所在地"/>
    <m/>
    <m/>
    <m/>
    <m/>
    <n v="12"/>
    <s v="2015.12月"/>
    <s v="陈伟"/>
    <m/>
    <m/>
    <m/>
    <m/>
  </r>
  <r>
    <n v="371"/>
    <x v="9"/>
    <n v="4"/>
    <s v="洋湖塘"/>
    <s v="*"/>
    <s v="集镇所在地"/>
    <m/>
    <m/>
    <m/>
    <m/>
    <n v="12"/>
    <s v="2015.12月"/>
    <s v="夏顺亮"/>
    <m/>
    <m/>
    <m/>
    <m/>
  </r>
  <r>
    <n v="372"/>
    <x v="9"/>
    <n v="5"/>
    <s v="中街"/>
    <s v="*"/>
    <s v="集镇所在地"/>
    <m/>
    <m/>
    <m/>
    <m/>
    <n v="12"/>
    <s v="2015.12月"/>
    <s v="喻根相"/>
    <m/>
    <m/>
    <m/>
    <m/>
  </r>
  <r>
    <n v="373"/>
    <x v="9"/>
    <n v="6"/>
    <s v="大湖沿"/>
    <s v="*"/>
    <m/>
    <m/>
    <s v="金山大道"/>
    <m/>
    <m/>
    <n v="12"/>
    <s v="2015.12月"/>
    <s v="朱水跃"/>
    <m/>
    <m/>
    <m/>
    <m/>
  </r>
  <r>
    <n v="374"/>
    <x v="9"/>
    <n v="7"/>
    <s v="金三"/>
    <s v="*"/>
    <m/>
    <m/>
    <s v="金山大道"/>
    <m/>
    <m/>
    <n v="12"/>
    <s v="2015.12月"/>
    <s v="俞宪明"/>
    <m/>
    <m/>
    <m/>
    <m/>
  </r>
  <r>
    <n v="375"/>
    <x v="9"/>
    <n v="8"/>
    <s v="盛村"/>
    <s v="*"/>
    <m/>
    <m/>
    <s v="金山大道"/>
    <m/>
    <m/>
    <n v="12"/>
    <s v="2015.12月"/>
    <s v="方依根"/>
    <m/>
    <m/>
    <m/>
    <m/>
  </r>
  <r>
    <n v="376"/>
    <x v="9"/>
    <n v="9"/>
    <s v="叶家"/>
    <s v="*"/>
    <m/>
    <m/>
    <s v="金山大道"/>
    <m/>
    <m/>
    <n v="10"/>
    <s v="2015.10月"/>
    <s v="盛慧萍"/>
    <m/>
    <m/>
    <m/>
    <m/>
  </r>
  <r>
    <n v="377"/>
    <x v="9"/>
    <n v="10"/>
    <s v="下范"/>
    <s v="*"/>
    <m/>
    <m/>
    <s v="金义东线"/>
    <s v="精品村"/>
    <m/>
    <n v="9"/>
    <n v="2015.9"/>
    <s v="陈爱莲"/>
    <m/>
    <m/>
    <m/>
    <m/>
  </r>
  <r>
    <n v="378"/>
    <x v="9"/>
    <n v="11"/>
    <s v="白溪"/>
    <s v="*"/>
    <m/>
    <m/>
    <s v="金义东线"/>
    <s v="秀美村"/>
    <s v="农旅村"/>
    <n v="9"/>
    <n v="2015.9"/>
    <s v="张卫峰"/>
    <m/>
    <m/>
    <m/>
    <m/>
  </r>
  <r>
    <n v="379"/>
    <x v="9"/>
    <n v="12"/>
    <s v="新叶店"/>
    <s v="*"/>
    <m/>
    <m/>
    <s v="金义东线"/>
    <s v="秀美村"/>
    <m/>
    <n v="9"/>
    <n v="2015.9"/>
    <s v="严瑞刚"/>
    <m/>
    <m/>
    <m/>
    <m/>
  </r>
  <r>
    <n v="380"/>
    <x v="9"/>
    <n v="13"/>
    <s v="南仓"/>
    <s v="*"/>
    <m/>
    <m/>
    <s v="金义东线"/>
    <m/>
    <m/>
    <n v="11"/>
    <s v="2015.11月"/>
    <s v="陈刚"/>
    <m/>
    <m/>
    <m/>
    <m/>
  </r>
  <r>
    <n v="381"/>
    <x v="9"/>
    <n v="14"/>
    <s v="塘湖"/>
    <s v="*"/>
    <m/>
    <m/>
    <s v="金义东线"/>
    <m/>
    <m/>
    <n v="10"/>
    <s v="2015.10月"/>
    <s v="严瑞刚"/>
    <m/>
    <m/>
    <m/>
    <m/>
  </r>
  <r>
    <n v="382"/>
    <x v="9"/>
    <n v="15"/>
    <s v="中二"/>
    <s v="*"/>
    <m/>
    <m/>
    <s v="金义东线"/>
    <m/>
    <m/>
    <n v="11"/>
    <s v="2015.11月"/>
    <s v="金正伟"/>
    <m/>
    <m/>
    <m/>
    <m/>
  </r>
  <r>
    <n v="383"/>
    <x v="9"/>
    <n v="16"/>
    <s v="车客"/>
    <s v="*"/>
    <m/>
    <m/>
    <m/>
    <s v="精品村"/>
    <m/>
    <n v="9"/>
    <n v="2015.9"/>
    <s v="汪宏"/>
    <m/>
    <m/>
    <m/>
    <m/>
  </r>
  <r>
    <n v="384"/>
    <x v="9"/>
    <n v="17"/>
    <s v="溪边金"/>
    <s v="*"/>
    <m/>
    <m/>
    <m/>
    <s v="示范村"/>
    <m/>
    <n v="10"/>
    <s v="2015.10月"/>
    <s v="罗静"/>
    <m/>
    <m/>
    <m/>
    <m/>
  </r>
  <r>
    <n v="385"/>
    <x v="9"/>
    <n v="18"/>
    <s v="东下叶"/>
    <s v="*"/>
    <m/>
    <m/>
    <m/>
    <s v="秀美村"/>
    <m/>
    <n v="10"/>
    <s v="2015.10月"/>
    <s v="季莉萍"/>
    <m/>
    <m/>
    <m/>
    <m/>
  </r>
  <r>
    <n v="386"/>
    <x v="9"/>
    <n v="19"/>
    <s v="龙潭下"/>
    <s v="*"/>
    <m/>
    <m/>
    <m/>
    <s v="秀美村"/>
    <m/>
    <n v="10"/>
    <s v="2015.10月"/>
    <s v="傅宾余"/>
    <m/>
    <m/>
    <m/>
    <m/>
  </r>
  <r>
    <n v="387"/>
    <x v="9"/>
    <n v="20"/>
    <s v="堰头"/>
    <s v="*"/>
    <m/>
    <m/>
    <m/>
    <s v="秀美村"/>
    <m/>
    <n v="9"/>
    <n v="2015.9"/>
    <s v="鲍金夏"/>
    <m/>
    <m/>
    <m/>
    <m/>
  </r>
  <r>
    <n v="388"/>
    <x v="9"/>
    <n v="21"/>
    <s v="中一"/>
    <s v="*"/>
    <m/>
    <m/>
    <m/>
    <s v="秀美村"/>
    <m/>
    <n v="10"/>
    <s v="2015.10月"/>
    <s v="钱志娱"/>
    <m/>
    <m/>
    <m/>
    <m/>
  </r>
  <r>
    <n v="389"/>
    <x v="9"/>
    <n v="22"/>
    <s v="天青坑"/>
    <s v="*"/>
    <m/>
    <m/>
    <m/>
    <m/>
    <s v="农旅村"/>
    <n v="9"/>
    <n v="2015.9"/>
    <s v="傅宾余"/>
    <m/>
    <m/>
    <m/>
    <m/>
  </r>
  <r>
    <n v="390"/>
    <x v="9"/>
    <n v="23"/>
    <s v="安里"/>
    <m/>
    <m/>
    <m/>
    <m/>
    <m/>
    <m/>
    <m/>
    <m/>
    <m/>
    <m/>
    <m/>
    <m/>
    <m/>
  </r>
  <r>
    <n v="391"/>
    <x v="9"/>
    <n v="24"/>
    <s v="陈桥"/>
    <m/>
    <m/>
    <m/>
    <m/>
    <m/>
    <m/>
    <m/>
    <m/>
    <m/>
    <m/>
    <m/>
    <m/>
    <m/>
  </r>
  <r>
    <n v="392"/>
    <x v="9"/>
    <n v="25"/>
    <s v="低田"/>
    <m/>
    <m/>
    <m/>
    <m/>
    <m/>
    <m/>
    <m/>
    <m/>
    <m/>
    <m/>
    <m/>
    <m/>
    <m/>
  </r>
  <r>
    <n v="393"/>
    <x v="9"/>
    <n v="26"/>
    <s v="东上叶"/>
    <m/>
    <m/>
    <m/>
    <m/>
    <m/>
    <m/>
    <m/>
    <m/>
    <m/>
    <m/>
    <m/>
    <m/>
    <m/>
  </r>
  <r>
    <n v="394"/>
    <x v="9"/>
    <n v="27"/>
    <s v="东王宅"/>
    <m/>
    <m/>
    <m/>
    <m/>
    <m/>
    <m/>
    <m/>
    <m/>
    <m/>
    <m/>
    <m/>
    <m/>
    <m/>
  </r>
  <r>
    <n v="395"/>
    <x v="9"/>
    <n v="28"/>
    <s v="洞门"/>
    <m/>
    <m/>
    <m/>
    <m/>
    <m/>
    <m/>
    <m/>
    <m/>
    <m/>
    <m/>
    <m/>
    <m/>
    <m/>
  </r>
  <r>
    <n v="396"/>
    <x v="9"/>
    <n v="29"/>
    <s v="范村"/>
    <m/>
    <m/>
    <m/>
    <m/>
    <m/>
    <m/>
    <m/>
    <m/>
    <m/>
    <m/>
    <m/>
    <m/>
    <m/>
  </r>
  <r>
    <n v="397"/>
    <x v="9"/>
    <n v="30"/>
    <s v="方村"/>
    <m/>
    <m/>
    <m/>
    <m/>
    <m/>
    <m/>
    <m/>
    <m/>
    <m/>
    <m/>
    <m/>
    <m/>
    <m/>
  </r>
  <r>
    <n v="398"/>
    <x v="9"/>
    <n v="31"/>
    <s v="傅皮"/>
    <m/>
    <m/>
    <m/>
    <m/>
    <m/>
    <m/>
    <m/>
    <m/>
    <m/>
    <m/>
    <m/>
    <m/>
    <m/>
  </r>
  <r>
    <n v="399"/>
    <x v="9"/>
    <n v="32"/>
    <s v="谷盘桥"/>
    <m/>
    <m/>
    <m/>
    <m/>
    <m/>
    <m/>
    <m/>
    <m/>
    <m/>
    <m/>
    <m/>
    <m/>
    <m/>
  </r>
  <r>
    <n v="400"/>
    <x v="9"/>
    <n v="33"/>
    <s v="谷塘"/>
    <m/>
    <m/>
    <m/>
    <m/>
    <m/>
    <m/>
    <m/>
    <m/>
    <m/>
    <m/>
    <m/>
    <m/>
    <m/>
  </r>
  <r>
    <n v="401"/>
    <x v="9"/>
    <n v="34"/>
    <s v="官塘"/>
    <m/>
    <m/>
    <m/>
    <m/>
    <m/>
    <m/>
    <n v="10"/>
    <s v="2015.10月"/>
    <s v="王顺利"/>
    <m/>
    <m/>
    <m/>
    <m/>
  </r>
  <r>
    <n v="402"/>
    <x v="9"/>
    <n v="35"/>
    <s v="横塘俞"/>
    <m/>
    <m/>
    <m/>
    <m/>
    <m/>
    <m/>
    <m/>
    <m/>
    <m/>
    <m/>
    <m/>
    <m/>
    <m/>
  </r>
  <r>
    <n v="403"/>
    <x v="9"/>
    <n v="36"/>
    <s v="后店"/>
    <m/>
    <m/>
    <m/>
    <m/>
    <m/>
    <m/>
    <m/>
    <m/>
    <m/>
    <m/>
    <m/>
    <m/>
    <m/>
  </r>
  <r>
    <n v="404"/>
    <x v="9"/>
    <n v="37"/>
    <s v="后项"/>
    <m/>
    <m/>
    <m/>
    <m/>
    <m/>
    <m/>
    <m/>
    <m/>
    <m/>
    <m/>
    <m/>
    <m/>
    <m/>
  </r>
  <r>
    <n v="405"/>
    <x v="9"/>
    <n v="38"/>
    <s v="胡思"/>
    <m/>
    <m/>
    <m/>
    <m/>
    <m/>
    <m/>
    <m/>
    <m/>
    <m/>
    <m/>
    <m/>
    <m/>
    <m/>
  </r>
  <r>
    <n v="406"/>
    <x v="9"/>
    <n v="39"/>
    <s v="金八宅"/>
    <m/>
    <m/>
    <m/>
    <m/>
    <m/>
    <m/>
    <m/>
    <m/>
    <m/>
    <m/>
    <m/>
    <m/>
    <m/>
  </r>
  <r>
    <n v="407"/>
    <x v="9"/>
    <n v="40"/>
    <s v="金江沿"/>
    <m/>
    <m/>
    <m/>
    <m/>
    <m/>
    <m/>
    <m/>
    <m/>
    <m/>
    <m/>
    <m/>
    <m/>
    <m/>
  </r>
  <r>
    <n v="408"/>
    <x v="9"/>
    <n v="41"/>
    <s v="井头坞"/>
    <m/>
    <m/>
    <m/>
    <m/>
    <m/>
    <m/>
    <m/>
    <m/>
    <m/>
    <m/>
    <m/>
    <m/>
    <m/>
  </r>
  <r>
    <n v="409"/>
    <x v="9"/>
    <n v="42"/>
    <s v="孔宅"/>
    <m/>
    <m/>
    <m/>
    <m/>
    <m/>
    <m/>
    <m/>
    <m/>
    <m/>
    <m/>
    <m/>
    <m/>
    <m/>
  </r>
  <r>
    <n v="410"/>
    <x v="9"/>
    <n v="43"/>
    <s v="孝顺农场"/>
    <m/>
    <m/>
    <m/>
    <m/>
    <m/>
    <m/>
    <m/>
    <m/>
    <m/>
    <m/>
    <m/>
    <m/>
    <m/>
  </r>
  <r>
    <n v="411"/>
    <x v="9"/>
    <n v="44"/>
    <s v="李村"/>
    <m/>
    <m/>
    <m/>
    <m/>
    <m/>
    <m/>
    <m/>
    <m/>
    <m/>
    <m/>
    <m/>
    <m/>
    <m/>
  </r>
  <r>
    <n v="412"/>
    <x v="9"/>
    <n v="45"/>
    <s v="里旺"/>
    <m/>
    <m/>
    <m/>
    <m/>
    <m/>
    <m/>
    <m/>
    <m/>
    <m/>
    <m/>
    <m/>
    <m/>
    <m/>
  </r>
  <r>
    <n v="413"/>
    <x v="9"/>
    <n v="46"/>
    <s v="刘下金"/>
    <m/>
    <m/>
    <m/>
    <m/>
    <m/>
    <m/>
    <m/>
    <m/>
    <m/>
    <m/>
    <m/>
    <m/>
    <m/>
  </r>
  <r>
    <n v="414"/>
    <x v="9"/>
    <n v="47"/>
    <s v="马腰孔"/>
    <m/>
    <m/>
    <m/>
    <m/>
    <m/>
    <m/>
    <m/>
    <m/>
    <m/>
    <m/>
    <m/>
    <m/>
    <m/>
  </r>
  <r>
    <n v="415"/>
    <x v="9"/>
    <n v="48"/>
    <s v="满塘"/>
    <m/>
    <m/>
    <m/>
    <m/>
    <m/>
    <m/>
    <m/>
    <m/>
    <m/>
    <m/>
    <m/>
    <m/>
    <m/>
  </r>
  <r>
    <n v="416"/>
    <x v="9"/>
    <n v="49"/>
    <s v="浦口"/>
    <m/>
    <m/>
    <m/>
    <m/>
    <m/>
    <m/>
    <m/>
    <m/>
    <m/>
    <m/>
    <m/>
    <m/>
    <m/>
  </r>
  <r>
    <n v="417"/>
    <x v="9"/>
    <n v="50"/>
    <s v="前后俞"/>
    <m/>
    <m/>
    <m/>
    <m/>
    <m/>
    <m/>
    <m/>
    <m/>
    <m/>
    <m/>
    <m/>
    <m/>
    <m/>
  </r>
  <r>
    <n v="418"/>
    <x v="9"/>
    <n v="51"/>
    <s v="青龙头"/>
    <m/>
    <m/>
    <m/>
    <m/>
    <m/>
    <m/>
    <m/>
    <m/>
    <m/>
    <m/>
    <m/>
    <m/>
    <m/>
  </r>
  <r>
    <n v="419"/>
    <x v="9"/>
    <n v="52"/>
    <s v="让二"/>
    <m/>
    <m/>
    <m/>
    <m/>
    <m/>
    <m/>
    <m/>
    <m/>
    <m/>
    <m/>
    <m/>
    <m/>
    <m/>
  </r>
  <r>
    <n v="420"/>
    <x v="9"/>
    <n v="53"/>
    <s v="让一"/>
    <m/>
    <m/>
    <m/>
    <m/>
    <m/>
    <m/>
    <m/>
    <m/>
    <m/>
    <m/>
    <m/>
    <m/>
    <m/>
  </r>
  <r>
    <n v="421"/>
    <x v="9"/>
    <n v="54"/>
    <s v="仁村"/>
    <m/>
    <m/>
    <m/>
    <m/>
    <m/>
    <m/>
    <m/>
    <m/>
    <m/>
    <m/>
    <m/>
    <m/>
    <m/>
  </r>
  <r>
    <n v="422"/>
    <x v="9"/>
    <n v="55"/>
    <s v="上范"/>
    <m/>
    <m/>
    <m/>
    <m/>
    <m/>
    <m/>
    <m/>
    <m/>
    <m/>
    <m/>
    <m/>
    <m/>
    <m/>
  </r>
  <r>
    <n v="423"/>
    <x v="9"/>
    <n v="56"/>
    <s v="邵宅"/>
    <m/>
    <m/>
    <m/>
    <m/>
    <m/>
    <m/>
    <m/>
    <m/>
    <m/>
    <m/>
    <m/>
    <m/>
    <m/>
  </r>
  <r>
    <n v="424"/>
    <x v="9"/>
    <n v="57"/>
    <s v="莘村"/>
    <m/>
    <m/>
    <m/>
    <m/>
    <m/>
    <m/>
    <m/>
    <m/>
    <m/>
    <m/>
    <m/>
    <m/>
    <m/>
  </r>
  <r>
    <n v="425"/>
    <x v="9"/>
    <n v="58"/>
    <s v="施古井"/>
    <m/>
    <m/>
    <m/>
    <m/>
    <m/>
    <m/>
    <m/>
    <m/>
    <m/>
    <m/>
    <m/>
    <m/>
    <m/>
  </r>
  <r>
    <n v="426"/>
    <x v="9"/>
    <n v="59"/>
    <s v="石塔头"/>
    <m/>
    <m/>
    <m/>
    <m/>
    <m/>
    <m/>
    <m/>
    <m/>
    <m/>
    <m/>
    <m/>
    <m/>
    <m/>
  </r>
  <r>
    <n v="427"/>
    <x v="9"/>
    <n v="60"/>
    <s v="寺后周"/>
    <m/>
    <m/>
    <m/>
    <m/>
    <m/>
    <m/>
    <m/>
    <m/>
    <m/>
    <m/>
    <m/>
    <m/>
    <m/>
  </r>
  <r>
    <n v="428"/>
    <x v="9"/>
    <n v="61"/>
    <s v="松树湖"/>
    <m/>
    <m/>
    <m/>
    <m/>
    <m/>
    <m/>
    <n v="9"/>
    <n v="2015.9"/>
    <s v="朱卫红"/>
    <m/>
    <m/>
    <m/>
    <m/>
  </r>
  <r>
    <n v="429"/>
    <x v="9"/>
    <n v="62"/>
    <s v="塔江山"/>
    <m/>
    <m/>
    <m/>
    <m/>
    <m/>
    <m/>
    <m/>
    <m/>
    <m/>
    <m/>
    <m/>
    <m/>
    <m/>
  </r>
  <r>
    <n v="430"/>
    <x v="9"/>
    <n v="63"/>
    <s v="塘里"/>
    <m/>
    <m/>
    <m/>
    <m/>
    <m/>
    <m/>
    <m/>
    <m/>
    <m/>
    <m/>
    <m/>
    <m/>
    <m/>
  </r>
  <r>
    <n v="431"/>
    <x v="9"/>
    <n v="64"/>
    <s v="塘南"/>
    <m/>
    <m/>
    <m/>
    <m/>
    <m/>
    <m/>
    <n v="9"/>
    <n v="2015.9"/>
    <s v="严震宇"/>
    <m/>
    <m/>
    <m/>
    <m/>
  </r>
  <r>
    <n v="432"/>
    <x v="9"/>
    <n v="65"/>
    <s v="童新"/>
    <m/>
    <m/>
    <m/>
    <m/>
    <m/>
    <m/>
    <m/>
    <m/>
    <m/>
    <m/>
    <m/>
    <m/>
    <m/>
  </r>
  <r>
    <n v="433"/>
    <x v="9"/>
    <n v="66"/>
    <s v="王畈"/>
    <m/>
    <m/>
    <m/>
    <m/>
    <m/>
    <m/>
    <m/>
    <m/>
    <m/>
    <m/>
    <m/>
    <m/>
    <m/>
  </r>
  <r>
    <n v="434"/>
    <x v="9"/>
    <n v="67"/>
    <s v="下江沿"/>
    <m/>
    <m/>
    <m/>
    <m/>
    <m/>
    <m/>
    <m/>
    <m/>
    <m/>
    <m/>
    <m/>
    <m/>
    <m/>
  </r>
  <r>
    <n v="435"/>
    <x v="9"/>
    <n v="68"/>
    <s v="下马"/>
    <m/>
    <m/>
    <m/>
    <m/>
    <m/>
    <m/>
    <m/>
    <m/>
    <m/>
    <m/>
    <m/>
    <m/>
    <m/>
  </r>
  <r>
    <n v="436"/>
    <x v="9"/>
    <n v="69"/>
    <s v="夏宅"/>
    <m/>
    <m/>
    <m/>
    <m/>
    <m/>
    <m/>
    <m/>
    <m/>
    <m/>
    <m/>
    <m/>
    <m/>
    <m/>
  </r>
  <r>
    <n v="437"/>
    <x v="9"/>
    <n v="70"/>
    <s v="祥里"/>
    <m/>
    <m/>
    <m/>
    <m/>
    <m/>
    <m/>
    <m/>
    <m/>
    <m/>
    <m/>
    <m/>
    <m/>
    <m/>
  </r>
  <r>
    <n v="438"/>
    <x v="9"/>
    <n v="71"/>
    <s v="新建"/>
    <m/>
    <m/>
    <m/>
    <m/>
    <m/>
    <m/>
    <m/>
    <m/>
    <m/>
    <m/>
    <m/>
    <m/>
    <m/>
  </r>
  <r>
    <n v="439"/>
    <x v="9"/>
    <n v="72"/>
    <s v="徐店"/>
    <m/>
    <m/>
    <m/>
    <m/>
    <m/>
    <m/>
    <m/>
    <m/>
    <m/>
    <m/>
    <m/>
    <m/>
    <m/>
  </r>
  <r>
    <n v="440"/>
    <x v="9"/>
    <n v="73"/>
    <s v="雅璜"/>
    <m/>
    <m/>
    <m/>
    <m/>
    <m/>
    <m/>
    <m/>
    <m/>
    <m/>
    <m/>
    <m/>
    <m/>
    <m/>
  </r>
  <r>
    <n v="441"/>
    <x v="9"/>
    <n v="74"/>
    <s v="严店"/>
    <m/>
    <m/>
    <m/>
    <m/>
    <m/>
    <m/>
    <m/>
    <m/>
    <m/>
    <m/>
    <m/>
    <m/>
    <m/>
  </r>
  <r>
    <n v="442"/>
    <x v="9"/>
    <n v="75"/>
    <s v="杨堡"/>
    <m/>
    <m/>
    <m/>
    <m/>
    <m/>
    <m/>
    <m/>
    <m/>
    <m/>
    <m/>
    <m/>
    <m/>
    <m/>
  </r>
  <r>
    <n v="443"/>
    <x v="9"/>
    <n v="76"/>
    <s v="杨大龙"/>
    <m/>
    <m/>
    <m/>
    <m/>
    <m/>
    <m/>
    <n v="10"/>
    <s v="2015.10月"/>
    <s v="徐旭龙"/>
    <m/>
    <m/>
    <m/>
    <m/>
  </r>
  <r>
    <n v="444"/>
    <x v="9"/>
    <n v="77"/>
    <s v="叶西畈"/>
    <m/>
    <m/>
    <m/>
    <m/>
    <m/>
    <m/>
    <m/>
    <m/>
    <m/>
    <m/>
    <m/>
    <m/>
    <m/>
  </r>
  <r>
    <n v="445"/>
    <x v="9"/>
    <n v="78"/>
    <s v="余村"/>
    <m/>
    <m/>
    <m/>
    <m/>
    <m/>
    <m/>
    <m/>
    <m/>
    <m/>
    <m/>
    <m/>
    <m/>
    <m/>
  </r>
  <r>
    <n v="446"/>
    <x v="9"/>
    <n v="79"/>
    <s v="余店"/>
    <m/>
    <m/>
    <m/>
    <m/>
    <m/>
    <m/>
    <m/>
    <m/>
    <m/>
    <m/>
    <m/>
    <m/>
    <m/>
  </r>
  <r>
    <n v="447"/>
    <x v="9"/>
    <n v="80"/>
    <s v="余宅"/>
    <m/>
    <m/>
    <m/>
    <m/>
    <m/>
    <m/>
    <m/>
    <m/>
    <m/>
    <m/>
    <m/>
    <m/>
    <m/>
  </r>
  <r>
    <n v="448"/>
    <x v="9"/>
    <n v="81"/>
    <s v="月潭"/>
    <m/>
    <m/>
    <m/>
    <m/>
    <m/>
    <m/>
    <m/>
    <m/>
    <m/>
    <m/>
    <m/>
    <m/>
    <m/>
  </r>
  <r>
    <n v="449"/>
    <x v="9"/>
    <n v="82"/>
    <s v="中三"/>
    <m/>
    <m/>
    <m/>
    <m/>
    <m/>
    <m/>
    <m/>
    <m/>
    <m/>
    <m/>
    <m/>
    <m/>
    <m/>
  </r>
  <r>
    <n v="450"/>
    <x v="9"/>
    <n v="83"/>
    <s v="朱村"/>
    <m/>
    <m/>
    <m/>
    <m/>
    <m/>
    <m/>
    <m/>
    <m/>
    <m/>
    <m/>
    <m/>
    <m/>
    <m/>
  </r>
  <r>
    <n v="451"/>
    <x v="9"/>
    <n v="84"/>
    <s v="紫江塘"/>
    <m/>
    <m/>
    <m/>
    <m/>
    <m/>
    <m/>
    <m/>
    <m/>
    <m/>
    <m/>
    <m/>
    <m/>
    <m/>
  </r>
  <r>
    <n v="452"/>
    <x v="10"/>
    <n v="1"/>
    <s v="后楼下"/>
    <s v="*"/>
    <s v="集镇所在地"/>
    <m/>
    <m/>
    <m/>
    <m/>
    <n v="9"/>
    <s v="9月"/>
    <s v="淩受军"/>
    <m/>
    <m/>
    <m/>
    <m/>
  </r>
  <r>
    <n v="453"/>
    <x v="10"/>
    <n v="2"/>
    <s v="金家"/>
    <s v="*"/>
    <s v="集镇所在地"/>
    <m/>
    <m/>
    <m/>
    <m/>
    <n v="9"/>
    <s v="9月"/>
    <s v="夏勇进"/>
    <m/>
    <m/>
    <m/>
    <m/>
  </r>
  <r>
    <n v="454"/>
    <x v="10"/>
    <n v="3"/>
    <s v="前楼下"/>
    <s v="*"/>
    <s v="集镇所在地"/>
    <m/>
    <m/>
    <m/>
    <m/>
    <n v="8"/>
    <s v="8月"/>
    <s v="方根宝"/>
    <m/>
    <m/>
    <m/>
    <m/>
  </r>
  <r>
    <n v="455"/>
    <x v="10"/>
    <n v="4"/>
    <s v="上市基"/>
    <s v="*"/>
    <s v="集镇所在地"/>
    <m/>
    <m/>
    <m/>
    <m/>
    <n v="9"/>
    <s v="9月"/>
    <s v="柳树良"/>
    <m/>
    <m/>
    <m/>
    <m/>
  </r>
  <r>
    <n v="456"/>
    <x v="10"/>
    <n v="5"/>
    <s v="前屋"/>
    <m/>
    <m/>
    <m/>
    <s v="金义快速路"/>
    <m/>
    <m/>
    <m/>
    <m/>
    <m/>
    <m/>
    <m/>
    <m/>
    <s v="开发区内不列入"/>
  </r>
  <r>
    <n v="457"/>
    <x v="10"/>
    <n v="6"/>
    <s v="张宅"/>
    <s v="*"/>
    <m/>
    <m/>
    <s v="金义快速路"/>
    <m/>
    <m/>
    <n v="12"/>
    <s v="12月"/>
    <s v="周锡林"/>
    <m/>
    <m/>
    <m/>
    <m/>
  </r>
  <r>
    <n v="458"/>
    <x v="10"/>
    <n v="7"/>
    <s v="山早"/>
    <s v="*"/>
    <m/>
    <m/>
    <s v="鞋源线"/>
    <s v="秀美村"/>
    <m/>
    <n v="11"/>
    <s v="11月"/>
    <s v="胡旭荣"/>
    <m/>
    <m/>
    <m/>
    <m/>
  </r>
  <r>
    <n v="459"/>
    <x v="10"/>
    <n v="8"/>
    <s v="吴宅口"/>
    <s v="*"/>
    <m/>
    <m/>
    <s v="鞋源线"/>
    <s v="秀美村"/>
    <m/>
    <n v="11"/>
    <s v="11月"/>
    <s v="季爱见"/>
    <m/>
    <m/>
    <m/>
    <m/>
  </r>
  <r>
    <n v="460"/>
    <x v="10"/>
    <n v="9"/>
    <s v="曹村"/>
    <s v="*"/>
    <m/>
    <m/>
    <s v="鞋源线"/>
    <m/>
    <m/>
    <n v="9"/>
    <s v="9月"/>
    <s v="张根宝"/>
    <m/>
    <m/>
    <m/>
    <m/>
  </r>
  <r>
    <n v="461"/>
    <x v="10"/>
    <n v="10"/>
    <s v="王家"/>
    <s v="*"/>
    <m/>
    <m/>
    <s v="鞋源线"/>
    <m/>
    <m/>
    <n v="11"/>
    <s v="11月"/>
    <s v="胡巧香"/>
    <m/>
    <m/>
    <m/>
    <m/>
  </r>
  <r>
    <n v="462"/>
    <x v="10"/>
    <n v="11"/>
    <s v="白沙畈"/>
    <m/>
    <m/>
    <m/>
    <m/>
    <m/>
    <m/>
    <n v="9"/>
    <s v="9月"/>
    <s v="张尚兴"/>
    <m/>
    <m/>
    <m/>
    <m/>
  </r>
  <r>
    <n v="463"/>
    <x v="10"/>
    <n v="12"/>
    <s v="车门塘"/>
    <m/>
    <m/>
    <m/>
    <m/>
    <m/>
    <m/>
    <n v="9"/>
    <s v="9月"/>
    <s v="庄向前"/>
    <m/>
    <m/>
    <m/>
    <m/>
  </r>
  <r>
    <n v="464"/>
    <x v="10"/>
    <n v="13"/>
    <s v="大头畈"/>
    <m/>
    <m/>
    <m/>
    <m/>
    <m/>
    <m/>
    <n v="10"/>
    <s v="10月"/>
    <s v="徐程"/>
    <m/>
    <m/>
    <m/>
    <m/>
  </r>
  <r>
    <n v="465"/>
    <x v="10"/>
    <n v="14"/>
    <s v="大堰河"/>
    <m/>
    <m/>
    <m/>
    <m/>
    <m/>
    <m/>
    <m/>
    <s v=" "/>
    <s v=" "/>
    <m/>
    <m/>
    <m/>
    <m/>
  </r>
  <r>
    <n v="466"/>
    <x v="10"/>
    <n v="15"/>
    <s v="东张店"/>
    <m/>
    <m/>
    <m/>
    <m/>
    <m/>
    <m/>
    <n v="10"/>
    <s v="10月"/>
    <s v="王晓鹏"/>
    <m/>
    <m/>
    <m/>
    <m/>
  </r>
  <r>
    <n v="467"/>
    <x v="10"/>
    <n v="16"/>
    <s v="畈二"/>
    <m/>
    <m/>
    <m/>
    <m/>
    <m/>
    <m/>
    <n v="8"/>
    <s v="8月"/>
    <s v="叶剑东"/>
    <m/>
    <m/>
    <m/>
    <m/>
  </r>
  <r>
    <n v="468"/>
    <x v="10"/>
    <n v="17"/>
    <s v="畈三"/>
    <m/>
    <m/>
    <m/>
    <m/>
    <m/>
    <m/>
    <m/>
    <s v=" "/>
    <s v=" "/>
    <m/>
    <m/>
    <m/>
    <m/>
  </r>
  <r>
    <n v="469"/>
    <x v="10"/>
    <n v="18"/>
    <s v="畈一"/>
    <m/>
    <m/>
    <m/>
    <m/>
    <m/>
    <m/>
    <m/>
    <s v=" "/>
    <s v=" "/>
    <m/>
    <m/>
    <m/>
    <m/>
  </r>
  <r>
    <n v="470"/>
    <x v="10"/>
    <n v="19"/>
    <s v="后田"/>
    <m/>
    <m/>
    <m/>
    <m/>
    <m/>
    <m/>
    <m/>
    <s v=" "/>
    <s v=" "/>
    <m/>
    <m/>
    <m/>
    <m/>
  </r>
  <r>
    <n v="471"/>
    <x v="10"/>
    <n v="20"/>
    <s v="胡塘"/>
    <m/>
    <m/>
    <m/>
    <m/>
    <m/>
    <m/>
    <n v="10"/>
    <s v="10月"/>
    <s v="傅金巧"/>
    <m/>
    <m/>
    <m/>
    <m/>
  </r>
  <r>
    <n v="472"/>
    <x v="10"/>
    <n v="21"/>
    <s v="黄泥塘"/>
    <m/>
    <m/>
    <m/>
    <m/>
    <m/>
    <m/>
    <m/>
    <m/>
    <m/>
    <m/>
    <m/>
    <m/>
    <s v="开发区内不列入"/>
  </r>
  <r>
    <n v="473"/>
    <x v="10"/>
    <n v="22"/>
    <s v="林塘下"/>
    <m/>
    <m/>
    <m/>
    <m/>
    <m/>
    <m/>
    <n v="8"/>
    <s v="8月"/>
    <s v="柯建明"/>
    <m/>
    <m/>
    <m/>
    <m/>
  </r>
  <r>
    <n v="474"/>
    <x v="10"/>
    <n v="23"/>
    <s v="山头下"/>
    <m/>
    <m/>
    <m/>
    <m/>
    <m/>
    <m/>
    <n v="9"/>
    <s v="9月"/>
    <s v="张基文"/>
    <m/>
    <m/>
    <m/>
    <m/>
  </r>
  <r>
    <n v="475"/>
    <x v="10"/>
    <n v="24"/>
    <s v="上大路"/>
    <m/>
    <m/>
    <m/>
    <m/>
    <m/>
    <m/>
    <m/>
    <s v=" "/>
    <s v=" "/>
    <m/>
    <m/>
    <m/>
    <m/>
  </r>
  <r>
    <n v="476"/>
    <x v="10"/>
    <n v="25"/>
    <s v="上下季"/>
    <m/>
    <m/>
    <m/>
    <m/>
    <m/>
    <m/>
    <n v="8"/>
    <s v="8月"/>
    <s v="庄鲜余"/>
    <m/>
    <m/>
    <m/>
    <m/>
  </r>
  <r>
    <n v="477"/>
    <x v="10"/>
    <n v="26"/>
    <s v="上明堂"/>
    <m/>
    <m/>
    <m/>
    <m/>
    <m/>
    <m/>
    <n v="11"/>
    <s v="11月"/>
    <s v="杨国清"/>
    <m/>
    <m/>
    <m/>
    <m/>
  </r>
  <r>
    <n v="478"/>
    <x v="10"/>
    <n v="27"/>
    <s v="上下王"/>
    <m/>
    <m/>
    <m/>
    <m/>
    <m/>
    <m/>
    <n v="10"/>
    <s v="10月"/>
    <s v="邢福新"/>
    <m/>
    <m/>
    <m/>
    <m/>
  </r>
  <r>
    <n v="479"/>
    <x v="10"/>
    <n v="28"/>
    <s v="石泄"/>
    <m/>
    <m/>
    <m/>
    <m/>
    <m/>
    <m/>
    <m/>
    <m/>
    <m/>
    <m/>
    <m/>
    <m/>
    <s v="开发区内不列入"/>
  </r>
  <r>
    <n v="480"/>
    <x v="10"/>
    <n v="29"/>
    <s v="杨村"/>
    <m/>
    <m/>
    <m/>
    <m/>
    <m/>
    <m/>
    <n v="9"/>
    <s v="9月"/>
    <s v="胡旭荣"/>
    <m/>
    <m/>
    <m/>
    <m/>
  </r>
  <r>
    <n v="481"/>
    <x v="10"/>
    <n v="30"/>
    <s v="张家"/>
    <m/>
    <m/>
    <m/>
    <m/>
    <m/>
    <m/>
    <m/>
    <s v=" "/>
    <s v=" "/>
    <m/>
    <m/>
    <m/>
    <m/>
  </r>
  <r>
    <n v="482"/>
    <x v="10"/>
    <n v="31"/>
    <s v="张下陈"/>
    <m/>
    <m/>
    <m/>
    <m/>
    <m/>
    <m/>
    <m/>
    <s v=" "/>
    <s v=" "/>
    <m/>
    <m/>
    <m/>
    <m/>
  </r>
  <r>
    <n v="483"/>
    <x v="10"/>
    <n v="32"/>
    <s v="支家"/>
    <m/>
    <m/>
    <m/>
    <m/>
    <m/>
    <m/>
    <m/>
    <m/>
    <m/>
    <m/>
    <m/>
    <m/>
    <s v="开发区内不列入"/>
  </r>
  <r>
    <n v="484"/>
    <x v="11"/>
    <n v="1"/>
    <s v="山下施"/>
    <s v="*"/>
    <s v="集镇所在地"/>
    <m/>
    <m/>
    <m/>
    <m/>
    <n v="11"/>
    <d v="2015-11-30T00:00:00"/>
    <s v="曹兆满"/>
    <m/>
    <m/>
    <m/>
    <m/>
  </r>
  <r>
    <n v="485"/>
    <x v="11"/>
    <n v="2"/>
    <s v="丁村"/>
    <s v="*"/>
    <m/>
    <m/>
    <s v="鞋源线"/>
    <s v="秀美村"/>
    <m/>
    <n v="10"/>
    <d v="2015-10-30T00:00:00"/>
    <s v="庄期银"/>
    <m/>
    <m/>
    <m/>
    <m/>
  </r>
  <r>
    <n v="486"/>
    <x v="11"/>
    <n v="3"/>
    <s v="新梅"/>
    <s v="*"/>
    <m/>
    <m/>
    <s v="鞋源线"/>
    <s v="秀美村"/>
    <m/>
    <n v="11"/>
    <d v="2015-11-30T00:00:00"/>
    <s v="王阿翔"/>
    <m/>
    <m/>
    <m/>
    <m/>
  </r>
  <r>
    <n v="487"/>
    <x v="11"/>
    <n v="4"/>
    <s v="雅高"/>
    <s v="*"/>
    <m/>
    <m/>
    <s v="鞋源线"/>
    <s v="秀美村"/>
    <m/>
    <n v="9"/>
    <d v="2015-09-30T00:00:00"/>
    <s v="陈凌东"/>
    <m/>
    <m/>
    <m/>
    <m/>
  </r>
  <r>
    <n v="488"/>
    <x v="11"/>
    <n v="5"/>
    <s v="沈店"/>
    <s v="*"/>
    <m/>
    <m/>
    <s v="鞋源线"/>
    <m/>
    <m/>
    <n v="10"/>
    <d v="2015-10-30T00:00:00"/>
    <s v="徐玲"/>
    <m/>
    <m/>
    <m/>
    <m/>
  </r>
  <r>
    <n v="489"/>
    <x v="11"/>
    <n v="6"/>
    <s v="半垄"/>
    <s v="*"/>
    <m/>
    <m/>
    <m/>
    <s v="秀美村"/>
    <m/>
    <n v="8"/>
    <d v="2015-08-30T00:00:00"/>
    <s v="王思怡"/>
    <m/>
    <m/>
    <m/>
    <m/>
  </r>
  <r>
    <n v="490"/>
    <x v="11"/>
    <n v="7"/>
    <s v="丁阳岭"/>
    <s v="*"/>
    <m/>
    <m/>
    <m/>
    <s v="秀美村"/>
    <m/>
    <n v="8"/>
    <d v="2015-08-30T00:00:00"/>
    <s v="涂丽岚"/>
    <m/>
    <m/>
    <m/>
    <m/>
  </r>
  <r>
    <n v="491"/>
    <x v="11"/>
    <n v="8"/>
    <s v="分水岗"/>
    <s v="*"/>
    <m/>
    <m/>
    <m/>
    <s v="秀美村"/>
    <m/>
    <n v="9"/>
    <d v="2015-09-30T00:00:00"/>
    <s v="王妙丽、阳卫清"/>
    <m/>
    <m/>
    <m/>
    <m/>
  </r>
  <r>
    <n v="492"/>
    <x v="11"/>
    <n v="9"/>
    <s v="白路头"/>
    <m/>
    <m/>
    <m/>
    <m/>
    <m/>
    <m/>
    <m/>
    <m/>
    <m/>
    <m/>
    <m/>
    <m/>
    <m/>
  </r>
  <r>
    <n v="493"/>
    <x v="11"/>
    <n v="10"/>
    <s v="长塘"/>
    <m/>
    <m/>
    <m/>
    <m/>
    <m/>
    <m/>
    <m/>
    <m/>
    <m/>
    <m/>
    <m/>
    <m/>
    <m/>
  </r>
  <r>
    <n v="494"/>
    <x v="11"/>
    <n v="11"/>
    <s v="长塘徐"/>
    <m/>
    <m/>
    <m/>
    <m/>
    <m/>
    <m/>
    <m/>
    <m/>
    <m/>
    <m/>
    <m/>
    <m/>
    <m/>
  </r>
  <r>
    <n v="495"/>
    <x v="11"/>
    <n v="12"/>
    <s v="陈坞"/>
    <m/>
    <m/>
    <m/>
    <m/>
    <m/>
    <m/>
    <m/>
    <m/>
    <m/>
    <m/>
    <m/>
    <m/>
    <m/>
  </r>
  <r>
    <n v="496"/>
    <x v="11"/>
    <n v="13"/>
    <s v="大路"/>
    <m/>
    <m/>
    <m/>
    <m/>
    <m/>
    <m/>
    <n v="10"/>
    <d v="2015-10-30T00:00:00"/>
    <s v="季建宝"/>
    <m/>
    <m/>
    <m/>
    <m/>
  </r>
  <r>
    <n v="497"/>
    <x v="11"/>
    <n v="14"/>
    <s v="大塘"/>
    <m/>
    <m/>
    <m/>
    <m/>
    <m/>
    <m/>
    <m/>
    <m/>
    <m/>
    <m/>
    <m/>
    <m/>
    <m/>
  </r>
  <r>
    <n v="498"/>
    <x v="11"/>
    <n v="15"/>
    <s v="东前施"/>
    <m/>
    <m/>
    <m/>
    <m/>
    <m/>
    <m/>
    <m/>
    <m/>
    <m/>
    <m/>
    <m/>
    <m/>
    <m/>
  </r>
  <r>
    <n v="499"/>
    <x v="11"/>
    <n v="16"/>
    <s v="东叶"/>
    <m/>
    <m/>
    <m/>
    <m/>
    <m/>
    <m/>
    <m/>
    <m/>
    <m/>
    <m/>
    <m/>
    <m/>
    <m/>
  </r>
  <r>
    <n v="500"/>
    <x v="11"/>
    <n v="17"/>
    <s v="洞井"/>
    <m/>
    <m/>
    <m/>
    <m/>
    <m/>
    <m/>
    <m/>
    <m/>
    <m/>
    <m/>
    <m/>
    <m/>
    <m/>
  </r>
  <r>
    <n v="501"/>
    <x v="11"/>
    <n v="18"/>
    <s v="后施"/>
    <m/>
    <m/>
    <m/>
    <m/>
    <m/>
    <m/>
    <m/>
    <m/>
    <m/>
    <m/>
    <m/>
    <m/>
    <m/>
  </r>
  <r>
    <n v="502"/>
    <x v="11"/>
    <n v="19"/>
    <s v="尖岭脚"/>
    <m/>
    <m/>
    <m/>
    <m/>
    <m/>
    <m/>
    <m/>
    <m/>
    <m/>
    <m/>
    <m/>
    <m/>
    <m/>
  </r>
  <r>
    <n v="503"/>
    <x v="11"/>
    <n v="20"/>
    <s v="俩头塘"/>
    <m/>
    <m/>
    <m/>
    <m/>
    <m/>
    <m/>
    <m/>
    <m/>
    <m/>
    <m/>
    <m/>
    <m/>
    <m/>
  </r>
  <r>
    <n v="504"/>
    <x v="11"/>
    <n v="21"/>
    <s v="上京"/>
    <m/>
    <m/>
    <m/>
    <m/>
    <m/>
    <m/>
    <m/>
    <m/>
    <m/>
    <m/>
    <m/>
    <m/>
    <m/>
  </r>
  <r>
    <n v="505"/>
    <x v="11"/>
    <n v="22"/>
    <s v="施堰头"/>
    <m/>
    <m/>
    <m/>
    <m/>
    <m/>
    <m/>
    <m/>
    <m/>
    <m/>
    <m/>
    <m/>
    <m/>
    <m/>
  </r>
  <r>
    <n v="506"/>
    <x v="11"/>
    <n v="23"/>
    <s v="双尖"/>
    <m/>
    <m/>
    <m/>
    <m/>
    <m/>
    <m/>
    <n v="8"/>
    <d v="2015-08-30T00:00:00"/>
    <s v="沈才艺"/>
    <m/>
    <m/>
    <m/>
    <m/>
  </r>
  <r>
    <n v="507"/>
    <x v="11"/>
    <n v="24"/>
    <s v="王安"/>
    <m/>
    <m/>
    <m/>
    <m/>
    <m/>
    <m/>
    <m/>
    <m/>
    <m/>
    <m/>
    <m/>
    <m/>
    <m/>
  </r>
  <r>
    <n v="508"/>
    <x v="11"/>
    <n v="25"/>
    <s v="西店"/>
    <m/>
    <m/>
    <m/>
    <m/>
    <m/>
    <m/>
    <m/>
    <m/>
    <m/>
    <m/>
    <m/>
    <m/>
    <m/>
  </r>
  <r>
    <n v="509"/>
    <x v="11"/>
    <n v="26"/>
    <s v="邢村"/>
    <m/>
    <m/>
    <m/>
    <m/>
    <m/>
    <m/>
    <m/>
    <m/>
    <m/>
    <m/>
    <m/>
    <m/>
    <m/>
  </r>
  <r>
    <n v="510"/>
    <x v="11"/>
    <n v="27"/>
    <s v="阳郑"/>
    <m/>
    <m/>
    <m/>
    <m/>
    <m/>
    <m/>
    <n v="9"/>
    <d v="2015-09-30T00:00:00"/>
    <s v="吴顺来"/>
    <m/>
    <m/>
    <m/>
    <m/>
  </r>
  <r>
    <n v="511"/>
    <x v="11"/>
    <n v="28"/>
    <s v="止方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值" cacheId="0" dataPosition="0" autoFormatId="1" applyNumberFormats="0" applyBorderFormats="0" applyFontFormats="0" applyPatternFormats="0" applyAlignmentFormats="0" applyWidthHeightFormats="1" dataCaption="数据" compact="0" compactData="0" gridDropZones="1">
  <location ref="A3:G17" firstHeaderRow="1" firstDataRow="2" firstDataCol="1"/>
  <pivotFields count="17">
    <pivotField compact="0" showAll="0"/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defaultSubtotal="0" showAll="0"/>
    <pivotField compact="0" showAll="0"/>
    <pivotField dataField="1" compact="0" showAll="0"/>
    <pivotField dataField="1" compact="0" showAll="0"/>
    <pivotField dataField="1" compact="0" showAll="0"/>
    <pivotField dataField="1" compact="0" showAll="0"/>
    <pivotField dataField="1" compact="0" showAll="0"/>
    <pivotField dataField="1" compact="0" showAll="0"/>
    <pivotField compact="0" defaultSubtotal="0" showAll="0"/>
    <pivotField compact="0" showAll="0"/>
    <pivotField compact="0" showAll="0"/>
    <pivotField compact="0" defaultSubtotal="0" showAll="0"/>
    <pivotField compact="0" defaultSubtotal="0" showAll="0"/>
    <pivotField compact="0" defaultSubtotal="0" showAll="0"/>
    <pivotField compact="0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沿路村数" fld="7" subtotal="count" baseField="0" baseItem="0"/>
    <dataField name="集镇所在地村数" fld="5" subtotal="count" baseField="0" baseItem="0"/>
    <dataField name="秀美乡村村数" fld="8" subtotal="count" baseField="0" baseItem="0"/>
    <dataField name="农旅村村数" fld="9" subtotal="count" baseField="0" baseItem="0"/>
    <dataField name="重点村村数" fld="6" subtotal="count" baseField="0" baseItem="0"/>
    <dataField name="总村数（不重复计算）" fld="4" subtotal="count" baseField="0" baseItem="0"/>
  </dataFields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workbookViewId="0">
      <selection activeCell="F12" sqref="F12"/>
    </sheetView>
  </sheetViews>
  <sheetFormatPr defaultColWidth="9" defaultRowHeight="13.5" outlineLevelCol="7"/>
  <cols>
    <col min="1" max="1" width="9.75" customWidth="1"/>
    <col min="2" max="2" width="13.125" customWidth="1"/>
    <col min="3" max="3" width="16.625" customWidth="1"/>
    <col min="4" max="4" width="17.625" customWidth="1"/>
    <col min="5" max="6" width="15.375" customWidth="1"/>
    <col min="7" max="7" width="13.125" customWidth="1"/>
    <col min="8" max="8" width="15.5" customWidth="1"/>
  </cols>
  <sheetData>
    <row r="1" ht="22.5" spans="1:8">
      <c r="A1" s="187" t="s">
        <v>0</v>
      </c>
      <c r="B1" s="187"/>
      <c r="C1" s="187"/>
      <c r="D1" s="187"/>
      <c r="E1" s="187"/>
      <c r="F1" s="187"/>
      <c r="G1" s="187"/>
      <c r="H1" s="187"/>
    </row>
    <row r="3" ht="27.75" customHeight="1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88" t="s">
        <v>7</v>
      </c>
      <c r="H3" s="189" t="s">
        <v>8</v>
      </c>
    </row>
    <row r="4" ht="21.95" customHeight="1" spans="1:8">
      <c r="A4" s="9" t="s">
        <v>9</v>
      </c>
      <c r="B4" s="190">
        <v>12</v>
      </c>
      <c r="C4" s="190">
        <v>1</v>
      </c>
      <c r="D4" s="190">
        <v>14</v>
      </c>
      <c r="E4" s="190">
        <v>1</v>
      </c>
      <c r="F4" s="190">
        <v>1</v>
      </c>
      <c r="G4" s="190">
        <v>20</v>
      </c>
      <c r="H4" s="41"/>
    </row>
    <row r="5" ht="21.95" customHeight="1" spans="1:8">
      <c r="A5" s="9" t="s">
        <v>10</v>
      </c>
      <c r="B5" s="190">
        <v>14</v>
      </c>
      <c r="C5" s="190">
        <v>3</v>
      </c>
      <c r="D5" s="190">
        <v>5</v>
      </c>
      <c r="E5" s="190">
        <v>1</v>
      </c>
      <c r="F5" s="190">
        <v>3</v>
      </c>
      <c r="G5" s="190">
        <v>21</v>
      </c>
      <c r="H5" s="41"/>
    </row>
    <row r="6" ht="21.95" customHeight="1" spans="1:8">
      <c r="A6" s="9" t="s">
        <v>11</v>
      </c>
      <c r="B6" s="190">
        <v>2</v>
      </c>
      <c r="C6" s="190"/>
      <c r="D6" s="190"/>
      <c r="E6" s="190"/>
      <c r="F6" s="190">
        <v>25</v>
      </c>
      <c r="G6" s="190">
        <v>25</v>
      </c>
      <c r="H6" s="41" t="s">
        <v>12</v>
      </c>
    </row>
    <row r="7" ht="21.95" customHeight="1" spans="1:8">
      <c r="A7" s="9" t="s">
        <v>13</v>
      </c>
      <c r="B7" s="190">
        <v>4</v>
      </c>
      <c r="C7" s="190"/>
      <c r="D7" s="190">
        <v>1</v>
      </c>
      <c r="E7" s="190"/>
      <c r="F7" s="190"/>
      <c r="G7" s="190">
        <v>5</v>
      </c>
      <c r="H7" s="41" t="s">
        <v>14</v>
      </c>
    </row>
    <row r="8" ht="21.95" customHeight="1" spans="1:8">
      <c r="A8" s="9" t="s">
        <v>15</v>
      </c>
      <c r="B8" s="190">
        <v>7</v>
      </c>
      <c r="C8" s="190">
        <v>5</v>
      </c>
      <c r="D8" s="190">
        <v>4</v>
      </c>
      <c r="E8" s="190">
        <v>1</v>
      </c>
      <c r="F8" s="190"/>
      <c r="G8" s="190">
        <v>14</v>
      </c>
      <c r="H8" s="41"/>
    </row>
    <row r="9" ht="21.95" customHeight="1" spans="1:8">
      <c r="A9" s="9" t="s">
        <v>16</v>
      </c>
      <c r="B9" s="190">
        <v>12</v>
      </c>
      <c r="C9" s="190">
        <v>1</v>
      </c>
      <c r="D9" s="190">
        <v>4</v>
      </c>
      <c r="E9" s="190">
        <v>1</v>
      </c>
      <c r="F9" s="190"/>
      <c r="G9" s="190">
        <v>15</v>
      </c>
      <c r="H9" s="41"/>
    </row>
    <row r="10" ht="21.95" customHeight="1" spans="1:8">
      <c r="A10" s="9" t="s">
        <v>17</v>
      </c>
      <c r="B10" s="190">
        <v>20</v>
      </c>
      <c r="C10" s="190">
        <v>1</v>
      </c>
      <c r="D10" s="190">
        <v>23</v>
      </c>
      <c r="E10" s="190">
        <v>3</v>
      </c>
      <c r="F10" s="190">
        <v>1</v>
      </c>
      <c r="G10" s="190">
        <v>33</v>
      </c>
      <c r="H10" s="41"/>
    </row>
    <row r="11" ht="21.95" customHeight="1" spans="1:8">
      <c r="A11" s="9" t="s">
        <v>18</v>
      </c>
      <c r="B11" s="190">
        <v>6</v>
      </c>
      <c r="C11" s="190">
        <v>5</v>
      </c>
      <c r="D11" s="190">
        <v>9</v>
      </c>
      <c r="E11" s="190">
        <v>1</v>
      </c>
      <c r="F11" s="190"/>
      <c r="G11" s="190">
        <v>17</v>
      </c>
      <c r="H11" s="41"/>
    </row>
    <row r="12" ht="21.95" customHeight="1" spans="1:8">
      <c r="A12" s="9" t="s">
        <v>19</v>
      </c>
      <c r="B12" s="190">
        <v>10</v>
      </c>
      <c r="C12" s="190">
        <v>4</v>
      </c>
      <c r="D12" s="190">
        <v>7</v>
      </c>
      <c r="E12" s="190">
        <v>1</v>
      </c>
      <c r="F12" s="190">
        <v>48</v>
      </c>
      <c r="G12" s="190">
        <v>48</v>
      </c>
      <c r="H12" s="41" t="s">
        <v>20</v>
      </c>
    </row>
    <row r="13" ht="21.95" customHeight="1" spans="1:8">
      <c r="A13" s="9" t="s">
        <v>21</v>
      </c>
      <c r="B13" s="190">
        <v>10</v>
      </c>
      <c r="C13" s="190">
        <v>5</v>
      </c>
      <c r="D13" s="190">
        <v>9</v>
      </c>
      <c r="E13" s="190">
        <v>2</v>
      </c>
      <c r="F13" s="190"/>
      <c r="G13" s="190">
        <v>22</v>
      </c>
      <c r="H13" s="41"/>
    </row>
    <row r="14" ht="21.95" customHeight="1" spans="1:8">
      <c r="A14" s="9" t="s">
        <v>22</v>
      </c>
      <c r="B14" s="190">
        <v>6</v>
      </c>
      <c r="C14" s="190">
        <v>4</v>
      </c>
      <c r="D14" s="190">
        <v>2</v>
      </c>
      <c r="E14" s="190"/>
      <c r="F14" s="190"/>
      <c r="G14" s="190">
        <v>9</v>
      </c>
      <c r="H14" s="41"/>
    </row>
    <row r="15" ht="21.95" customHeight="1" spans="1:8">
      <c r="A15" s="9" t="s">
        <v>23</v>
      </c>
      <c r="B15" s="190">
        <v>4</v>
      </c>
      <c r="C15" s="190">
        <v>1</v>
      </c>
      <c r="D15" s="190">
        <v>6</v>
      </c>
      <c r="E15" s="190"/>
      <c r="F15" s="190"/>
      <c r="G15" s="190">
        <v>8</v>
      </c>
      <c r="H15" s="41"/>
    </row>
    <row r="16" ht="21.95" customHeight="1" spans="1:8">
      <c r="A16" s="9" t="s">
        <v>24</v>
      </c>
      <c r="B16" s="190">
        <v>107</v>
      </c>
      <c r="C16" s="190">
        <v>30</v>
      </c>
      <c r="D16" s="190">
        <v>84</v>
      </c>
      <c r="E16" s="190">
        <v>11</v>
      </c>
      <c r="F16" s="190">
        <v>78</v>
      </c>
      <c r="G16" s="190">
        <v>237</v>
      </c>
      <c r="H16" s="41"/>
    </row>
  </sheetData>
  <mergeCells count="1">
    <mergeCell ref="A1:H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2"/>
  <sheetViews>
    <sheetView zoomScale="80" zoomScaleNormal="80" workbookViewId="0">
      <pane ySplit="5" topLeftCell="A6" activePane="bottomLeft" state="frozen"/>
      <selection/>
      <selection pane="bottomLeft" activeCell="G22" sqref="G22"/>
    </sheetView>
  </sheetViews>
  <sheetFormatPr defaultColWidth="9" defaultRowHeight="13.5"/>
  <cols>
    <col min="1" max="1" width="3.625" customWidth="1"/>
    <col min="2" max="2" width="5.625" customWidth="1"/>
    <col min="3" max="3" width="6.875" customWidth="1"/>
    <col min="4" max="4" width="5.125" customWidth="1"/>
    <col min="5" max="5" width="8.125" customWidth="1"/>
    <col min="6" max="6" width="6.25" customWidth="1"/>
    <col min="7" max="7" width="5.25" customWidth="1"/>
    <col min="8" max="8" width="7.375" customWidth="1"/>
    <col min="9" max="9" width="6" customWidth="1"/>
    <col min="10" max="10" width="5.75" customWidth="1"/>
    <col min="11" max="11" width="7.5" customWidth="1"/>
    <col min="12" max="12" width="5.75" customWidth="1"/>
    <col min="13" max="13" width="5.75" hidden="1" customWidth="1"/>
    <col min="14" max="14" width="25.75" style="53" customWidth="1"/>
  </cols>
  <sheetData>
    <row r="1" ht="57" customHeight="1" spans="1:14">
      <c r="A1" s="152" t="s">
        <v>25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ht="26.25" customHeight="1" spans="3:14">
      <c r="C2" s="55"/>
      <c r="D2" s="55"/>
      <c r="L2" s="47">
        <v>10</v>
      </c>
      <c r="N2" s="171" t="s">
        <v>26</v>
      </c>
    </row>
    <row r="3" ht="15" customHeight="1" spans="1:14">
      <c r="A3" s="24" t="s">
        <v>1</v>
      </c>
      <c r="B3" s="24" t="s">
        <v>27</v>
      </c>
      <c r="C3" s="3" t="s">
        <v>28</v>
      </c>
      <c r="D3" s="4" t="s">
        <v>29</v>
      </c>
      <c r="E3" s="4"/>
      <c r="F3" s="4"/>
      <c r="G3" s="4" t="s">
        <v>30</v>
      </c>
      <c r="H3" s="4"/>
      <c r="I3" s="4"/>
      <c r="J3" s="49" t="s">
        <v>31</v>
      </c>
      <c r="K3" s="4"/>
      <c r="L3" s="4"/>
      <c r="M3" s="4"/>
      <c r="N3" s="24" t="s">
        <v>8</v>
      </c>
    </row>
    <row r="4" ht="15" customHeight="1" spans="1:14">
      <c r="A4" s="24"/>
      <c r="B4" s="4"/>
      <c r="C4" s="153"/>
      <c r="D4" s="27" t="s">
        <v>32</v>
      </c>
      <c r="E4" s="27"/>
      <c r="F4" s="27" t="s">
        <v>33</v>
      </c>
      <c r="G4" s="4" t="s">
        <v>32</v>
      </c>
      <c r="H4" s="4"/>
      <c r="I4" s="4" t="s">
        <v>33</v>
      </c>
      <c r="J4" s="49" t="s">
        <v>32</v>
      </c>
      <c r="K4" s="4"/>
      <c r="L4" s="4" t="s">
        <v>33</v>
      </c>
      <c r="M4" s="4"/>
      <c r="N4" s="24"/>
    </row>
    <row r="5" ht="15" customHeight="1" spans="1:14">
      <c r="A5" s="24"/>
      <c r="B5" s="4"/>
      <c r="C5" s="8"/>
      <c r="D5" s="4" t="s">
        <v>34</v>
      </c>
      <c r="E5" s="4" t="s">
        <v>35</v>
      </c>
      <c r="F5" s="4" t="s">
        <v>34</v>
      </c>
      <c r="G5" s="4" t="s">
        <v>34</v>
      </c>
      <c r="H5" s="4" t="s">
        <v>35</v>
      </c>
      <c r="I5" s="4" t="s">
        <v>34</v>
      </c>
      <c r="J5" s="49" t="s">
        <v>34</v>
      </c>
      <c r="K5" s="4" t="s">
        <v>35</v>
      </c>
      <c r="L5" s="4" t="s">
        <v>34</v>
      </c>
      <c r="M5" s="4" t="s">
        <v>35</v>
      </c>
      <c r="N5" s="24"/>
    </row>
    <row r="6" ht="21.75" customHeight="1" spans="1:14">
      <c r="A6" s="154" t="s">
        <v>9</v>
      </c>
      <c r="B6" s="155">
        <f>COUNTIFS(无违建村!$B$4:$B$514,$A6)</f>
        <v>63</v>
      </c>
      <c r="C6" s="156" t="s">
        <v>36</v>
      </c>
      <c r="D6" s="156">
        <f>COUNTIFS(无违建村!$B$4:$B$514,$A6,无违建村!$E$4:$E$514,"*")</f>
        <v>20</v>
      </c>
      <c r="E6" s="157">
        <f>D6/B6</f>
        <v>0.317460317460317</v>
      </c>
      <c r="F6" s="156">
        <f>COUNTIFS(无违建村!$B$4:$B$514,$A6,无违建村!$E$4:$E$514,"*",无违建村!$K$4:$K$514,$L$2)</f>
        <v>7</v>
      </c>
      <c r="G6" s="156">
        <f>COUNTIFS(无违建村!$B$4:$B$514,$A6,无违建村!$E$4:$E$514,"",无违建村!$K$4:$K$514,"&lt;&gt;")</f>
        <v>28</v>
      </c>
      <c r="H6" s="157">
        <f>G6/B6</f>
        <v>0.444444444444444</v>
      </c>
      <c r="I6" s="156">
        <f>COUNTIFS(无违建村!$B$4:$B$514,$A6,无违建村!$E$4:$E$514,"",无违建村!$K$4:$K$514,$L$2,无违建村!$K$4:$K$514,"&lt;&gt;")</f>
        <v>8</v>
      </c>
      <c r="J6" s="172">
        <f>D6+G6</f>
        <v>48</v>
      </c>
      <c r="K6" s="173">
        <f>J6/B6</f>
        <v>0.761904761904762</v>
      </c>
      <c r="L6" s="156">
        <f>F6+I6</f>
        <v>15</v>
      </c>
      <c r="M6" s="83">
        <f>L6/B6</f>
        <v>0.238095238095238</v>
      </c>
      <c r="N6" s="174"/>
    </row>
    <row r="7" ht="42.75" customHeight="1" spans="1:14">
      <c r="A7" s="158"/>
      <c r="B7" s="159"/>
      <c r="C7" s="160" t="s">
        <v>37</v>
      </c>
      <c r="D7" s="160">
        <f>COUNTIFS(无违建村!$B$4:$B$514,$A6,无违建村!$E$4:$E$514,"*",无违建村!$O$4:$O$514,"&lt;&gt;")</f>
        <v>11</v>
      </c>
      <c r="E7" s="161">
        <f>D7/B6</f>
        <v>0.174603174603175</v>
      </c>
      <c r="F7" s="160">
        <f>COUNTIFS(无违建村!$B$4:$B$514,$A6,无违建村!$E$4:$E$514,"*",无违建村!$Q$4:$Q$514,$L$2,无违建村!$O$4:$O$514,"&lt;&gt;")</f>
        <v>5</v>
      </c>
      <c r="G7" s="160">
        <f>COUNTIFS(无违建村!$B$4:$B$514,$A6,无违建村!$E$4:$E$514,"",无违建村!$K$4:$K$514,"&lt;&gt;",无违建村!$Q$4:$Q$514,"&lt;&gt;")</f>
        <v>14</v>
      </c>
      <c r="H7" s="161">
        <f>G7/B6</f>
        <v>0.222222222222222</v>
      </c>
      <c r="I7" s="160">
        <f>COUNTIFS(无违建村!$B$4:$B$514,$A6,无违建村!$E$4:$E$514,"",无违建村!$Q$4:$Q$514,$L$2,无违建村!$K$4:$K$514,"&lt;&gt;",无违建村!$O$4:$O$514,"&lt;&gt;")</f>
        <v>2</v>
      </c>
      <c r="J7" s="175">
        <f t="shared" ref="J7:J29" si="0">D7+G7</f>
        <v>25</v>
      </c>
      <c r="K7" s="176">
        <f>J7/B6</f>
        <v>0.396825396825397</v>
      </c>
      <c r="L7" s="160">
        <f t="shared" ref="L7:L29" si="1">F7+I7</f>
        <v>7</v>
      </c>
      <c r="M7" s="87">
        <f>L7/B6</f>
        <v>0.111111111111111</v>
      </c>
      <c r="N7" s="177" t="s">
        <v>38</v>
      </c>
    </row>
    <row r="8" ht="24" customHeight="1" spans="1:14">
      <c r="A8" s="154" t="s">
        <v>10</v>
      </c>
      <c r="B8" s="155">
        <f>COUNTIFS(无违建村!$B$4:$B$514,$A8)</f>
        <v>40</v>
      </c>
      <c r="C8" s="156" t="s">
        <v>36</v>
      </c>
      <c r="D8" s="156">
        <f>COUNTIFS(无违建村!$B$4:$B$514,$A8,无违建村!$E$4:$E$514,"*")</f>
        <v>21</v>
      </c>
      <c r="E8" s="157">
        <f t="shared" ref="E8" si="2">D8/B8</f>
        <v>0.525</v>
      </c>
      <c r="F8" s="156">
        <f>COUNTIFS(无违建村!$B$4:$B$514,$A8,无违建村!$E$4:$E$514,"*",无违建村!$K$4:$K$514,$L$2)</f>
        <v>4</v>
      </c>
      <c r="G8" s="156">
        <f>COUNTIFS(无违建村!$B$4:$B$514,$A8,无违建村!$E$4:$E$514,"",无违建村!$K$4:$K$514,"&lt;&gt;")</f>
        <v>19</v>
      </c>
      <c r="H8" s="157">
        <f t="shared" ref="H8" si="3">G8/B8</f>
        <v>0.475</v>
      </c>
      <c r="I8" s="156">
        <f>COUNTIFS(无违建村!$B$4:$B$514,$A8,无违建村!$E$4:$E$514,"",无违建村!$K$4:$K$514,$L$2,无违建村!$K$4:$K$514,"&lt;&gt;")</f>
        <v>6</v>
      </c>
      <c r="J8" s="172">
        <f t="shared" si="0"/>
        <v>40</v>
      </c>
      <c r="K8" s="173">
        <f t="shared" ref="K8" si="4">J8/B8</f>
        <v>1</v>
      </c>
      <c r="L8" s="156">
        <f t="shared" si="1"/>
        <v>10</v>
      </c>
      <c r="M8" s="83">
        <f t="shared" ref="M8" si="5">L8/B8</f>
        <v>0.25</v>
      </c>
      <c r="N8" s="178"/>
    </row>
    <row r="9" ht="33.75" customHeight="1" spans="1:14">
      <c r="A9" s="158"/>
      <c r="B9" s="159"/>
      <c r="C9" s="160" t="s">
        <v>37</v>
      </c>
      <c r="D9" s="160">
        <f>COUNTIFS(无违建村!$B$4:$B$514,$A8,无违建村!$E$4:$E$514,"*",无违建村!$O$4:$O$514,"&lt;&gt;")</f>
        <v>9</v>
      </c>
      <c r="E9" s="161">
        <f t="shared" ref="E9" si="6">D9/B8</f>
        <v>0.225</v>
      </c>
      <c r="F9" s="160">
        <f>COUNTIFS(无违建村!$B$4:$B$514,$A8,无违建村!$E$4:$E$514,"*",无违建村!$Q$4:$Q$514,$L$2,无违建村!$O$4:$O$514,"&lt;&gt;")</f>
        <v>0</v>
      </c>
      <c r="G9" s="160">
        <f>COUNTIFS(无违建村!$B$4:$B$514,$A8,无违建村!$E$4:$E$514,"",无违建村!$K$4:$K$514,"&lt;&gt;",无违建村!$Q$4:$Q$514,"&lt;&gt;")</f>
        <v>4</v>
      </c>
      <c r="H9" s="161">
        <f t="shared" ref="H9" si="7">G9/B8</f>
        <v>0.1</v>
      </c>
      <c r="I9" s="160">
        <f>COUNTIFS(无违建村!$B$4:$B$514,$A8,无违建村!$E$4:$E$514,"",无违建村!$Q$4:$Q$514,$L$2,无违建村!$K$4:$K$514,"&lt;&gt;",无违建村!$O$4:$O$514,"&lt;&gt;")</f>
        <v>3</v>
      </c>
      <c r="J9" s="175">
        <f t="shared" si="0"/>
        <v>13</v>
      </c>
      <c r="K9" s="176">
        <f t="shared" ref="K9" si="8">J9/B8</f>
        <v>0.325</v>
      </c>
      <c r="L9" s="160">
        <f t="shared" si="1"/>
        <v>3</v>
      </c>
      <c r="M9" s="87">
        <f t="shared" ref="M9" si="9">L9/B8</f>
        <v>0.075</v>
      </c>
      <c r="N9" s="177" t="s">
        <v>39</v>
      </c>
    </row>
    <row r="10" ht="24" customHeight="1" spans="1:14">
      <c r="A10" s="154" t="s">
        <v>11</v>
      </c>
      <c r="B10" s="155">
        <f>COUNTIFS(无违建村!$B$4:$B$514,$A10)</f>
        <v>25</v>
      </c>
      <c r="C10" s="156" t="s">
        <v>36</v>
      </c>
      <c r="D10" s="156">
        <f>COUNTIFS(无违建村!$B$4:$B$514,$A10,无违建村!$E$4:$E$514,"*")</f>
        <v>25</v>
      </c>
      <c r="E10" s="157">
        <f t="shared" ref="E10" si="10">D10/B10</f>
        <v>1</v>
      </c>
      <c r="F10" s="156">
        <f>COUNTIFS(无违建村!$B$4:$B$514,$A10,无违建村!$E$4:$E$514,"*",无违建村!$K$4:$K$514,$L$2)</f>
        <v>5</v>
      </c>
      <c r="G10" s="156"/>
      <c r="H10" s="157"/>
      <c r="I10" s="156"/>
      <c r="J10" s="172">
        <f t="shared" si="0"/>
        <v>25</v>
      </c>
      <c r="K10" s="173">
        <f t="shared" ref="K10" si="11">J10/B10</f>
        <v>1</v>
      </c>
      <c r="L10" s="156">
        <f t="shared" si="1"/>
        <v>5</v>
      </c>
      <c r="M10" s="83">
        <f t="shared" ref="M10" si="12">L10/B10</f>
        <v>0.2</v>
      </c>
      <c r="N10" s="178" t="s">
        <v>40</v>
      </c>
    </row>
    <row r="11" ht="61.5" customHeight="1" spans="1:14">
      <c r="A11" s="158"/>
      <c r="B11" s="159"/>
      <c r="C11" s="160" t="s">
        <v>37</v>
      </c>
      <c r="D11" s="160">
        <f>COUNTIFS(无违建村!$B$4:$B$514,$A10,无违建村!$E$4:$E$514,"*",无违建村!$O$4:$O$514,"&lt;&gt;")</f>
        <v>25</v>
      </c>
      <c r="E11" s="161">
        <f t="shared" ref="E11" si="13">D11/B10</f>
        <v>1</v>
      </c>
      <c r="F11" s="160">
        <f>COUNTIFS(无违建村!$B$4:$B$514,$A10,无违建村!$E$4:$E$514,"*",无违建村!$Q$4:$Q$514,$L$2,无违建村!$O$4:$O$514,"&lt;&gt;")</f>
        <v>7</v>
      </c>
      <c r="G11" s="160"/>
      <c r="H11" s="161"/>
      <c r="I11" s="160"/>
      <c r="J11" s="175">
        <f t="shared" si="0"/>
        <v>25</v>
      </c>
      <c r="K11" s="176">
        <f t="shared" ref="K11" si="14">J11/B10</f>
        <v>1</v>
      </c>
      <c r="L11" s="160">
        <f t="shared" si="1"/>
        <v>7</v>
      </c>
      <c r="M11" s="87">
        <f t="shared" ref="M11" si="15">L11/B10</f>
        <v>0.28</v>
      </c>
      <c r="N11" s="177" t="s">
        <v>41</v>
      </c>
    </row>
    <row r="12" ht="23.25" customHeight="1" spans="1:14">
      <c r="A12" s="154" t="s">
        <v>13</v>
      </c>
      <c r="B12" s="155">
        <f>COUNTIFS(无违建村!$B$4:$B$514,$A12)</f>
        <v>35</v>
      </c>
      <c r="C12" s="156" t="s">
        <v>36</v>
      </c>
      <c r="D12" s="156">
        <f>COUNTIFS(无违建村!$B$4:$B$514,$A12,无违建村!$E$4:$E$514,"*")</f>
        <v>5</v>
      </c>
      <c r="E12" s="157">
        <f t="shared" ref="E12" si="16">D12/B12</f>
        <v>0.142857142857143</v>
      </c>
      <c r="F12" s="156">
        <f>COUNTIFS(无违建村!$B$4:$B$514,$A12,无违建村!$E$4:$E$514,"*",无违建村!$K$4:$K$514,$L$2)</f>
        <v>0</v>
      </c>
      <c r="G12" s="156">
        <f>COUNTIFS(无违建村!$B$4:$B$514,$A12,无违建村!$E$4:$E$514,"",无违建村!$K$4:$K$514,"&lt;&gt;")</f>
        <v>10</v>
      </c>
      <c r="H12" s="157">
        <f t="shared" ref="H12" si="17">G12/B12</f>
        <v>0.285714285714286</v>
      </c>
      <c r="I12" s="156">
        <f>COUNTIFS(无违建村!$B$4:$B$514,$A12,无违建村!$E$4:$E$514,"",无违建村!$K$4:$K$514,$L$2,无违建村!$K$4:$K$514,"&lt;&gt;")</f>
        <v>1</v>
      </c>
      <c r="J12" s="172">
        <f t="shared" si="0"/>
        <v>15</v>
      </c>
      <c r="K12" s="173">
        <f t="shared" ref="K12" si="18">J12/B12</f>
        <v>0.428571428571429</v>
      </c>
      <c r="L12" s="156">
        <f t="shared" si="1"/>
        <v>1</v>
      </c>
      <c r="M12" s="83">
        <f t="shared" ref="M12" si="19">L12/B12</f>
        <v>0.0285714285714286</v>
      </c>
      <c r="N12" s="178" t="s">
        <v>14</v>
      </c>
    </row>
    <row r="13" ht="24" customHeight="1" spans="1:14">
      <c r="A13" s="158"/>
      <c r="B13" s="159"/>
      <c r="C13" s="160" t="s">
        <v>37</v>
      </c>
      <c r="D13" s="160">
        <f>COUNTIFS(无违建村!$B$4:$B$514,$A12,无违建村!$E$4:$E$514,"*",无违建村!$O$4:$O$514,"&lt;&gt;")</f>
        <v>1</v>
      </c>
      <c r="E13" s="161">
        <f t="shared" ref="E13" si="20">D13/B12</f>
        <v>0.0285714285714286</v>
      </c>
      <c r="F13" s="160">
        <f>COUNTIFS(无违建村!$B$4:$B$514,$A12,无违建村!$E$4:$E$514,"*",无违建村!$Q$4:$Q$514,$L$2,无违建村!$O$4:$O$514,"&lt;&gt;")</f>
        <v>0</v>
      </c>
      <c r="G13" s="160">
        <f>COUNTIFS(无违建村!$B$4:$B$514,$A12,无违建村!$E$4:$E$514,"",无违建村!$K$4:$K$514,"&lt;&gt;",无违建村!$Q$4:$Q$514,"&lt;&gt;")</f>
        <v>7</v>
      </c>
      <c r="H13" s="161">
        <f t="shared" ref="H13" si="21">G13/B12</f>
        <v>0.2</v>
      </c>
      <c r="I13" s="160">
        <f>COUNTIFS(无违建村!$B$4:$B$514,$A12,无违建村!$E$4:$E$514,"",无违建村!$Q$4:$Q$514,$L$2,无违建村!$K$4:$K$514,"&lt;&gt;",无违建村!$O$4:$O$514,"&lt;&gt;")</f>
        <v>0</v>
      </c>
      <c r="J13" s="175">
        <f t="shared" si="0"/>
        <v>8</v>
      </c>
      <c r="K13" s="176">
        <f t="shared" ref="K13" si="22">J13/B12</f>
        <v>0.228571428571429</v>
      </c>
      <c r="L13" s="160">
        <f t="shared" si="1"/>
        <v>0</v>
      </c>
      <c r="M13" s="87">
        <f t="shared" ref="M13" si="23">L13/B12</f>
        <v>0</v>
      </c>
      <c r="N13" s="179" t="s">
        <v>42</v>
      </c>
    </row>
    <row r="14" ht="22.5" customHeight="1" spans="1:14">
      <c r="A14" s="154" t="s">
        <v>15</v>
      </c>
      <c r="B14" s="155">
        <f>COUNTIFS(无违建村!$B$4:$B$514,$A14)</f>
        <v>35</v>
      </c>
      <c r="C14" s="156" t="s">
        <v>36</v>
      </c>
      <c r="D14" s="156">
        <f>COUNTIFS(无违建村!$B$4:$B$514,$A14,无违建村!$E$4:$E$514,"*")</f>
        <v>14</v>
      </c>
      <c r="E14" s="157">
        <f t="shared" ref="E14" si="24">D14/B14</f>
        <v>0.4</v>
      </c>
      <c r="F14" s="156">
        <f>COUNTIFS(无违建村!$B$4:$B$514,$A14,无违建村!$E$4:$E$514,"*",无违建村!$K$4:$K$514,$L$2)</f>
        <v>4</v>
      </c>
      <c r="G14" s="156">
        <f>COUNTIFS(无违建村!$B$4:$B$514,$A14,无违建村!$E$4:$E$514,"",无违建村!$K$4:$K$514,"&lt;&gt;")</f>
        <v>7</v>
      </c>
      <c r="H14" s="157">
        <f t="shared" ref="H14" si="25">G14/B14</f>
        <v>0.2</v>
      </c>
      <c r="I14" s="156">
        <f>COUNTIFS(无违建村!$B$4:$B$514,$A14,无违建村!$E$4:$E$514,"",无违建村!$K$4:$K$514,$L$2,无违建村!$K$4:$K$514,"&lt;&gt;")</f>
        <v>4</v>
      </c>
      <c r="J14" s="172">
        <f t="shared" si="0"/>
        <v>21</v>
      </c>
      <c r="K14" s="173">
        <f t="shared" ref="K14" si="26">J14/B14</f>
        <v>0.6</v>
      </c>
      <c r="L14" s="156">
        <f t="shared" si="1"/>
        <v>8</v>
      </c>
      <c r="M14" s="83">
        <f t="shared" ref="M14" si="27">L14/B14</f>
        <v>0.228571428571429</v>
      </c>
      <c r="N14" s="178"/>
    </row>
    <row r="15" ht="33" customHeight="1" spans="1:14">
      <c r="A15" s="158"/>
      <c r="B15" s="159"/>
      <c r="C15" s="160" t="s">
        <v>37</v>
      </c>
      <c r="D15" s="160">
        <f>COUNTIFS(无违建村!$B$4:$B$514,$A14,无违建村!$E$4:$E$514,"*",无违建村!$O$4:$O$514,"&lt;&gt;")</f>
        <v>2</v>
      </c>
      <c r="E15" s="161">
        <f t="shared" ref="E15" si="28">D15/B14</f>
        <v>0.0571428571428571</v>
      </c>
      <c r="F15" s="160">
        <f>COUNTIFS(无违建村!$B$4:$B$514,$A14,无违建村!$E$4:$E$514,"*",无违建村!$Q$4:$Q$514,$L$2,无违建村!$O$4:$O$514,"&lt;&gt;")</f>
        <v>2</v>
      </c>
      <c r="G15" s="160">
        <f>COUNTIFS(无违建村!$B$4:$B$514,$A14,无违建村!$E$4:$E$514,"",无违建村!$K$4:$K$514,"&lt;&gt;",无违建村!$Q$4:$Q$514,"&lt;&gt;")</f>
        <v>0</v>
      </c>
      <c r="H15" s="161">
        <f t="shared" ref="H15" si="29">G15/B14</f>
        <v>0</v>
      </c>
      <c r="I15" s="160">
        <f>COUNTIFS(无违建村!$B$4:$B$514,$A14,无违建村!$E$4:$E$514,"",无违建村!$Q$4:$Q$514,$L$2,无违建村!$K$4:$K$514,"&lt;&gt;",无违建村!$O$4:$O$514,"&lt;&gt;")</f>
        <v>0</v>
      </c>
      <c r="J15" s="175">
        <f t="shared" si="0"/>
        <v>2</v>
      </c>
      <c r="K15" s="176">
        <f t="shared" ref="K15" si="30">J15/B14</f>
        <v>0.0571428571428571</v>
      </c>
      <c r="L15" s="160">
        <f t="shared" si="1"/>
        <v>2</v>
      </c>
      <c r="M15" s="87">
        <f t="shared" ref="M15" si="31">L15/B14</f>
        <v>0.0571428571428571</v>
      </c>
      <c r="N15" s="177" t="s">
        <v>43</v>
      </c>
    </row>
    <row r="16" ht="20.1" customHeight="1" spans="1:14">
      <c r="A16" s="154" t="s">
        <v>16</v>
      </c>
      <c r="B16" s="155">
        <f>COUNTIFS(无违建村!$B$4:$B$514,$A16)</f>
        <v>24</v>
      </c>
      <c r="C16" s="156" t="s">
        <v>36</v>
      </c>
      <c r="D16" s="156">
        <f>COUNTIFS(无违建村!$B$4:$B$514,$A16,无违建村!$E$4:$E$514,"*")</f>
        <v>15</v>
      </c>
      <c r="E16" s="157">
        <f t="shared" ref="E16" si="32">D16/B16</f>
        <v>0.625</v>
      </c>
      <c r="F16" s="156">
        <f>COUNTIFS(无违建村!$B$4:$B$514,$A16,无违建村!$E$4:$E$514,"*",无违建村!$K$4:$K$514,$L$2)</f>
        <v>4</v>
      </c>
      <c r="G16" s="156">
        <f>COUNTIFS(无违建村!$B$4:$B$514,$A16,无违建村!$E$4:$E$514,"",无违建村!$K$4:$K$514,"&lt;&gt;")</f>
        <v>9</v>
      </c>
      <c r="H16" s="157">
        <f t="shared" ref="H16" si="33">G16/B16</f>
        <v>0.375</v>
      </c>
      <c r="I16" s="156">
        <f>COUNTIFS(无违建村!$B$4:$B$514,$A16,无违建村!$E$4:$E$514,"",无违建村!$K$4:$K$514,$L$2,无违建村!$K$4:$K$514,"&lt;&gt;")</f>
        <v>3</v>
      </c>
      <c r="J16" s="172">
        <f t="shared" si="0"/>
        <v>24</v>
      </c>
      <c r="K16" s="173">
        <f t="shared" ref="K16" si="34">J16/B16</f>
        <v>1</v>
      </c>
      <c r="L16" s="156">
        <f t="shared" si="1"/>
        <v>7</v>
      </c>
      <c r="M16" s="83">
        <f t="shared" ref="M16" si="35">L16/B16</f>
        <v>0.291666666666667</v>
      </c>
      <c r="N16" s="178"/>
    </row>
    <row r="17" ht="45" customHeight="1" spans="1:14">
      <c r="A17" s="158"/>
      <c r="B17" s="159"/>
      <c r="C17" s="160" t="s">
        <v>37</v>
      </c>
      <c r="D17" s="160">
        <f>COUNTIFS(无违建村!$B$4:$B$514,$A16,无违建村!$E$4:$E$514,"*",无违建村!$O$4:$O$514,"&lt;&gt;")</f>
        <v>11</v>
      </c>
      <c r="E17" s="161">
        <f t="shared" ref="E17" si="36">D17/B16</f>
        <v>0.458333333333333</v>
      </c>
      <c r="F17" s="160">
        <f>COUNTIFS(无违建村!$B$4:$B$514,$A16,无违建村!$E$4:$E$514,"*",无违建村!$Q$4:$Q$514,$L$2,无违建村!$O$4:$O$514,"&lt;&gt;")</f>
        <v>4</v>
      </c>
      <c r="G17" s="160">
        <f>COUNTIFS(无违建村!$B$4:$B$514,$A16,无违建村!$E$4:$E$514,"",无违建村!$K$4:$K$514,"&lt;&gt;",无违建村!$Q$4:$Q$514,"&lt;&gt;")</f>
        <v>3</v>
      </c>
      <c r="H17" s="161">
        <f t="shared" ref="H17" si="37">G17/B16</f>
        <v>0.125</v>
      </c>
      <c r="I17" s="160">
        <f>COUNTIFS(无违建村!$B$4:$B$514,$A16,无违建村!$E$4:$E$514,"",无违建村!$Q$4:$Q$514,$L$2,无违建村!$K$4:$K$514,"&lt;&gt;",无违建村!$O$4:$O$514,"&lt;&gt;")</f>
        <v>2</v>
      </c>
      <c r="J17" s="175">
        <f t="shared" si="0"/>
        <v>14</v>
      </c>
      <c r="K17" s="176">
        <f t="shared" ref="K17" si="38">J17/B16</f>
        <v>0.583333333333333</v>
      </c>
      <c r="L17" s="160">
        <f t="shared" si="1"/>
        <v>6</v>
      </c>
      <c r="M17" s="87">
        <f t="shared" ref="M17" si="39">L17/B16</f>
        <v>0.25</v>
      </c>
      <c r="N17" s="177" t="s">
        <v>44</v>
      </c>
    </row>
    <row r="18" ht="18.75" customHeight="1" spans="1:14">
      <c r="A18" s="154" t="s">
        <v>17</v>
      </c>
      <c r="B18" s="155">
        <f>COUNTIFS(无违建村!$B$4:$B$514,$A18)</f>
        <v>63</v>
      </c>
      <c r="C18" s="156" t="s">
        <v>36</v>
      </c>
      <c r="D18" s="156">
        <f>COUNTIFS(无违建村!$B$4:$B$514,$A18,无违建村!$E$4:$E$514,"*")</f>
        <v>34</v>
      </c>
      <c r="E18" s="157">
        <f t="shared" ref="E18" si="40">D18/B18</f>
        <v>0.53968253968254</v>
      </c>
      <c r="F18" s="156">
        <f>COUNTIFS(无违建村!$B$4:$B$514,$A18,无违建村!$E$4:$E$514,"*",无违建村!$K$4:$K$514,$L$2)</f>
        <v>7</v>
      </c>
      <c r="G18" s="156">
        <f>COUNTIFS(无违建村!$B$4:$B$514,$A18,无违建村!$E$4:$E$514,"",无违建村!$K$4:$K$514,"&lt;&gt;")</f>
        <v>4</v>
      </c>
      <c r="H18" s="157">
        <f t="shared" ref="H18" si="41">G18/B18</f>
        <v>0.0634920634920635</v>
      </c>
      <c r="I18" s="156">
        <f>COUNTIFS(无违建村!$B$4:$B$514,$A18,无违建村!$E$4:$E$514,"",无违建村!$K$4:$K$514,$L$2,无违建村!$K$4:$K$514,"&lt;&gt;")</f>
        <v>0</v>
      </c>
      <c r="J18" s="172">
        <f t="shared" si="0"/>
        <v>38</v>
      </c>
      <c r="K18" s="173">
        <f t="shared" ref="K18" si="42">J18/B18</f>
        <v>0.603174603174603</v>
      </c>
      <c r="L18" s="156">
        <f t="shared" si="1"/>
        <v>7</v>
      </c>
      <c r="M18" s="83">
        <f t="shared" ref="M18" si="43">L18/B18</f>
        <v>0.111111111111111</v>
      </c>
      <c r="N18" s="178"/>
    </row>
    <row r="19" ht="63.75" customHeight="1" spans="1:14">
      <c r="A19" s="158"/>
      <c r="B19" s="159"/>
      <c r="C19" s="160" t="s">
        <v>37</v>
      </c>
      <c r="D19" s="160">
        <f>COUNTIFS(无违建村!$B$4:$B$514,$A18,无违建村!$E$4:$E$514,"*",无违建村!$O$4:$O$514,"&lt;&gt;")</f>
        <v>13</v>
      </c>
      <c r="E19" s="161">
        <f t="shared" ref="E19" si="44">D19/B18</f>
        <v>0.206349206349206</v>
      </c>
      <c r="F19" s="160">
        <f>COUNTIFS(无违建村!$B$4:$B$514,$A18,无违建村!$E$4:$E$514,"*",无违建村!$Q$4:$Q$514,$L$2,无违建村!$O$4:$O$514,"&lt;&gt;")</f>
        <v>1</v>
      </c>
      <c r="G19" s="160">
        <f>COUNTIFS(无违建村!$B$4:$B$514,$A18,无违建村!$E$4:$E$514,"",无违建村!$K$4:$K$514,"&lt;&gt;",无违建村!$Q$4:$Q$514,"&lt;&gt;")</f>
        <v>4</v>
      </c>
      <c r="H19" s="161">
        <f t="shared" ref="H19" si="45">G19/B18</f>
        <v>0.0634920634920635</v>
      </c>
      <c r="I19" s="160">
        <f>COUNTIFS(无违建村!$B$4:$B$514,$A18,无违建村!$E$4:$E$514,"",无违建村!$Q$4:$Q$514,$L$2,无违建村!$K$4:$K$514,"&lt;&gt;",无违建村!$O$4:$O$514,"&lt;&gt;")</f>
        <v>0</v>
      </c>
      <c r="J19" s="175">
        <f t="shared" si="0"/>
        <v>17</v>
      </c>
      <c r="K19" s="176">
        <f t="shared" ref="K19" si="46">J19/B18</f>
        <v>0.26984126984127</v>
      </c>
      <c r="L19" s="160">
        <f t="shared" si="1"/>
        <v>1</v>
      </c>
      <c r="M19" s="87">
        <f t="shared" ref="M19" si="47">L19/B18</f>
        <v>0.0158730158730159</v>
      </c>
      <c r="N19" s="177" t="s">
        <v>45</v>
      </c>
    </row>
    <row r="20" ht="20.1" customHeight="1" spans="1:14">
      <c r="A20" s="154" t="s">
        <v>18</v>
      </c>
      <c r="B20" s="155">
        <f>COUNTIFS(无违建村!$B$4:$B$514,$A20)</f>
        <v>34</v>
      </c>
      <c r="C20" s="156" t="s">
        <v>36</v>
      </c>
      <c r="D20" s="156">
        <f>COUNTIFS(无违建村!$B$4:$B$514,$A20,无违建村!$E$4:$E$514,"*")</f>
        <v>17</v>
      </c>
      <c r="E20" s="157">
        <f t="shared" ref="E20" si="48">D20/B20</f>
        <v>0.5</v>
      </c>
      <c r="F20" s="156">
        <f>COUNTIFS(无违建村!$B$4:$B$514,$A20,无违建村!$E$4:$E$514,"*",无违建村!$K$4:$K$514,$L$2)</f>
        <v>3</v>
      </c>
      <c r="G20" s="156">
        <f>COUNTIFS(无违建村!$B$4:$B$514,$A20,无违建村!$E$4:$E$514,"",无违建村!$K$4:$K$514,"&lt;&gt;")</f>
        <v>17</v>
      </c>
      <c r="H20" s="157">
        <f t="shared" ref="H20" si="49">G20/B20</f>
        <v>0.5</v>
      </c>
      <c r="I20" s="156">
        <f>COUNTIFS(无违建村!$B$4:$B$514,$A20,无违建村!$E$4:$E$514,"",无违建村!$K$4:$K$514,$L$2,无违建村!$K$4:$K$514,"&lt;&gt;")</f>
        <v>3</v>
      </c>
      <c r="J20" s="172">
        <f t="shared" si="0"/>
        <v>34</v>
      </c>
      <c r="K20" s="173">
        <f t="shared" ref="K20" si="50">J20/B20</f>
        <v>1</v>
      </c>
      <c r="L20" s="156">
        <f t="shared" si="1"/>
        <v>6</v>
      </c>
      <c r="M20" s="83">
        <f t="shared" ref="M20" si="51">L20/B20</f>
        <v>0.176470588235294</v>
      </c>
      <c r="N20" s="178"/>
    </row>
    <row r="21" ht="99.75" customHeight="1" spans="1:14">
      <c r="A21" s="158"/>
      <c r="B21" s="159"/>
      <c r="C21" s="160" t="s">
        <v>37</v>
      </c>
      <c r="D21" s="160">
        <f>COUNTIFS(无违建村!$B$4:$B$514,$A20,无违建村!$E$4:$E$514,"*",无违建村!$O$4:$O$514,"&lt;&gt;")</f>
        <v>17</v>
      </c>
      <c r="E21" s="161">
        <f t="shared" ref="E21" si="52">D21/B20</f>
        <v>0.5</v>
      </c>
      <c r="F21" s="160">
        <f>COUNTIFS(无违建村!$B$4:$B$514,$A20,无违建村!$E$4:$E$514,"*",无违建村!$Q$4:$Q$514,$L$2,无违建村!$O$4:$O$514,"&lt;&gt;")</f>
        <v>1</v>
      </c>
      <c r="G21" s="160">
        <f>COUNTIFS(无违建村!$B$4:$B$514,$A20,无违建村!$E$4:$E$514,"",无违建村!$K$4:$K$514,"&lt;&gt;",无违建村!$Q$4:$Q$514,"&lt;&gt;")</f>
        <v>17</v>
      </c>
      <c r="H21" s="161">
        <f t="shared" ref="H21" si="53">G21/B20</f>
        <v>0.5</v>
      </c>
      <c r="I21" s="160">
        <f>COUNTIFS(无违建村!$B$4:$B$514,$A20,无违建村!$E$4:$E$514,"",无违建村!$Q$4:$Q$514,$L$2,无违建村!$K$4:$K$514,"&lt;&gt;",无违建村!$O$4:$O$514,"&lt;&gt;")</f>
        <v>2</v>
      </c>
      <c r="J21" s="175">
        <f t="shared" si="0"/>
        <v>34</v>
      </c>
      <c r="K21" s="176">
        <f t="shared" ref="K21" si="54">J21/B20</f>
        <v>1</v>
      </c>
      <c r="L21" s="160">
        <f t="shared" si="1"/>
        <v>3</v>
      </c>
      <c r="M21" s="87">
        <f t="shared" ref="M21" si="55">L21/B20</f>
        <v>0.0882352941176471</v>
      </c>
      <c r="N21" s="177" t="s">
        <v>46</v>
      </c>
    </row>
    <row r="22" ht="20.1" customHeight="1" spans="1:14">
      <c r="A22" s="154" t="s">
        <v>19</v>
      </c>
      <c r="B22" s="155">
        <f>COUNTIFS(无违建村!$B$4:$B$514,$A22)</f>
        <v>48</v>
      </c>
      <c r="C22" s="156" t="s">
        <v>36</v>
      </c>
      <c r="D22" s="156">
        <f>COUNTIFS(无违建村!$B$4:$B$514,$A22,无违建村!$E$4:$E$514,"*")</f>
        <v>48</v>
      </c>
      <c r="E22" s="157">
        <f t="shared" ref="E22" si="56">D22/B22</f>
        <v>1</v>
      </c>
      <c r="F22" s="156">
        <f>COUNTIFS(无违建村!$B$4:$B$514,$A22,无违建村!$E$4:$E$514,"*",无违建村!$K$4:$K$514,$L$2)</f>
        <v>4</v>
      </c>
      <c r="G22" s="156"/>
      <c r="H22" s="157"/>
      <c r="I22" s="156"/>
      <c r="J22" s="172">
        <f t="shared" si="0"/>
        <v>48</v>
      </c>
      <c r="K22" s="173">
        <f t="shared" ref="K22" si="57">J22/B22</f>
        <v>1</v>
      </c>
      <c r="L22" s="156">
        <f t="shared" si="1"/>
        <v>4</v>
      </c>
      <c r="M22" s="83">
        <f t="shared" ref="M22" si="58">L22/B22</f>
        <v>0.0833333333333333</v>
      </c>
      <c r="N22" s="178" t="s">
        <v>47</v>
      </c>
    </row>
    <row r="23" ht="99" customHeight="1" spans="1:14">
      <c r="A23" s="158"/>
      <c r="B23" s="159"/>
      <c r="C23" s="160" t="s">
        <v>37</v>
      </c>
      <c r="D23" s="160">
        <f>COUNTIFS(无违建村!$B$4:$B$514,$A22,无违建村!$E$4:$E$514,"*",无违建村!$O$4:$O$514,"&lt;&gt;")</f>
        <v>48</v>
      </c>
      <c r="E23" s="161">
        <f t="shared" ref="E23" si="59">D23/B22</f>
        <v>1</v>
      </c>
      <c r="F23" s="160">
        <f>COUNTIFS(无违建村!$B$4:$B$514,$A22,无违建村!$E$4:$E$514,"*",无违建村!$Q$4:$Q$514,$L$2,无违建村!$O$4:$O$514,"&lt;&gt;")</f>
        <v>9</v>
      </c>
      <c r="G23" s="160"/>
      <c r="H23" s="161"/>
      <c r="I23" s="160"/>
      <c r="J23" s="175">
        <f t="shared" si="0"/>
        <v>48</v>
      </c>
      <c r="K23" s="176">
        <f t="shared" ref="K23" si="60">J23/B22</f>
        <v>1</v>
      </c>
      <c r="L23" s="160">
        <f t="shared" si="1"/>
        <v>9</v>
      </c>
      <c r="M23" s="87">
        <f t="shared" ref="M23" si="61">L23/B22</f>
        <v>0.1875</v>
      </c>
      <c r="N23" s="177" t="s">
        <v>48</v>
      </c>
    </row>
    <row r="24" ht="23.25" customHeight="1" spans="1:14">
      <c r="A24" s="154" t="s">
        <v>21</v>
      </c>
      <c r="B24" s="155">
        <f>COUNTIFS(无违建村!$B$4:$B$514,$A24)</f>
        <v>84</v>
      </c>
      <c r="C24" s="156" t="s">
        <v>36</v>
      </c>
      <c r="D24" s="156">
        <f>COUNTIFS(无违建村!$B$4:$B$514,$A24,无违建村!$E$4:$E$514,"*")</f>
        <v>22</v>
      </c>
      <c r="E24" s="157">
        <f t="shared" ref="E24" si="62">D24/B24</f>
        <v>0.261904761904762</v>
      </c>
      <c r="F24" s="156">
        <f>COUNTIFS(无违建村!$B$4:$B$514,$A24,无违建村!$E$4:$E$514,"*",无违建村!$K$4:$K$514,$L$2)</f>
        <v>6</v>
      </c>
      <c r="G24" s="156">
        <f>COUNTIFS(无违建村!$B$4:$B$514,$A24,无违建村!$E$4:$E$514,"",无违建村!$K$4:$K$514,"&lt;&gt;")</f>
        <v>4</v>
      </c>
      <c r="H24" s="157">
        <f t="shared" ref="H24" si="63">G24/B24</f>
        <v>0.0476190476190476</v>
      </c>
      <c r="I24" s="156">
        <f>COUNTIFS(无违建村!$B$4:$B$514,$A24,无违建村!$E$4:$E$514,"",无违建村!$K$4:$K$514,$L$2,无违建村!$K$4:$K$514,"&lt;&gt;")</f>
        <v>2</v>
      </c>
      <c r="J24" s="172">
        <f t="shared" si="0"/>
        <v>26</v>
      </c>
      <c r="K24" s="173">
        <f t="shared" ref="K24" si="64">J24/B24</f>
        <v>0.30952380952381</v>
      </c>
      <c r="L24" s="156">
        <f t="shared" si="1"/>
        <v>8</v>
      </c>
      <c r="M24" s="83">
        <f t="shared" ref="M24" si="65">L24/B24</f>
        <v>0.0952380952380952</v>
      </c>
      <c r="N24" s="178"/>
    </row>
    <row r="25" ht="24" customHeight="1" spans="1:14">
      <c r="A25" s="158"/>
      <c r="B25" s="159"/>
      <c r="C25" s="160" t="s">
        <v>37</v>
      </c>
      <c r="D25" s="160">
        <f>COUNTIFS(无违建村!$B$4:$B$514,$A24,无违建村!$E$4:$E$514,"*",无违建村!$O$4:$O$514,"&lt;&gt;")</f>
        <v>0</v>
      </c>
      <c r="E25" s="161">
        <f t="shared" ref="E25" si="66">D25/B24</f>
        <v>0</v>
      </c>
      <c r="F25" s="160">
        <f>COUNTIFS(无违建村!$B$4:$B$514,$A24,无违建村!$E$4:$E$514,"*",无违建村!$Q$4:$Q$514,$L$2,无违建村!$O$4:$O$514,"&lt;&gt;")</f>
        <v>0</v>
      </c>
      <c r="G25" s="160">
        <f>COUNTIFS(无违建村!$B$4:$B$514,$A24,无违建村!$E$4:$E$514,"",无违建村!$K$4:$K$514,"&lt;&gt;",无违建村!$Q$4:$Q$514,"&lt;&gt;")</f>
        <v>0</v>
      </c>
      <c r="H25" s="161">
        <f t="shared" ref="H25" si="67">G25/B24</f>
        <v>0</v>
      </c>
      <c r="I25" s="160">
        <f>COUNTIFS(无违建村!$B$4:$B$514,$A24,无违建村!$E$4:$E$514,"",无违建村!$Q$4:$Q$514,$L$2,无违建村!$K$4:$K$514,"&lt;&gt;",无违建村!$O$4:$O$514,"&lt;&gt;")</f>
        <v>0</v>
      </c>
      <c r="J25" s="175">
        <f t="shared" si="0"/>
        <v>0</v>
      </c>
      <c r="K25" s="176">
        <f t="shared" ref="K25" si="68">J25/B24</f>
        <v>0</v>
      </c>
      <c r="L25" s="160">
        <f t="shared" si="1"/>
        <v>0</v>
      </c>
      <c r="M25" s="87">
        <f t="shared" ref="M25" si="69">L25/B24</f>
        <v>0</v>
      </c>
      <c r="N25" s="180"/>
    </row>
    <row r="26" ht="22.5" customHeight="1" spans="1:14">
      <c r="A26" s="154" t="s">
        <v>22</v>
      </c>
      <c r="B26" s="155">
        <f>COUNTIFS(无违建村!$B$4:$B$514,$A26)</f>
        <v>32</v>
      </c>
      <c r="C26" s="156" t="s">
        <v>36</v>
      </c>
      <c r="D26" s="156">
        <f>COUNTIFS(无违建村!$B$4:$B$514,$A26,无违建村!$E$4:$E$514,"*")</f>
        <v>9</v>
      </c>
      <c r="E26" s="157">
        <f t="shared" ref="E26" si="70">D26/B26</f>
        <v>0.28125</v>
      </c>
      <c r="F26" s="156">
        <f>COUNTIFS(无违建村!$B$4:$B$514,$A26,无违建村!$E$4:$E$514,"*",无违建村!$K$4:$K$514,$L$2)</f>
        <v>0</v>
      </c>
      <c r="G26" s="156">
        <f>COUNTIFS(无违建村!$B$4:$B$514,$A26,无违建村!$E$4:$E$514,"",无违建村!$K$4:$K$514,"&lt;&gt;")</f>
        <v>12</v>
      </c>
      <c r="H26" s="157">
        <f t="shared" ref="H26" si="71">G26/B26</f>
        <v>0.375</v>
      </c>
      <c r="I26" s="156">
        <f>COUNTIFS(无违建村!$B$4:$B$514,$A26,无违建村!$E$4:$E$514,"",无违建村!$K$4:$K$514,$L$2,无违建村!$K$4:$K$514,"&lt;&gt;")</f>
        <v>4</v>
      </c>
      <c r="J26" s="172">
        <f t="shared" si="0"/>
        <v>21</v>
      </c>
      <c r="K26" s="173">
        <f t="shared" ref="K26" si="72">J26/B26</f>
        <v>0.65625</v>
      </c>
      <c r="L26" s="156">
        <f t="shared" si="1"/>
        <v>4</v>
      </c>
      <c r="M26" s="83">
        <f t="shared" ref="M26" si="73">L26/B26</f>
        <v>0.125</v>
      </c>
      <c r="N26" s="178"/>
    </row>
    <row r="27" ht="25.5" customHeight="1" spans="1:14">
      <c r="A27" s="158"/>
      <c r="B27" s="159"/>
      <c r="C27" s="160" t="s">
        <v>37</v>
      </c>
      <c r="D27" s="160">
        <f>COUNTIFS(无违建村!$B$4:$B$514,$A26,无违建村!$E$4:$E$514,"*",无违建村!$O$4:$O$514,"&lt;&gt;")</f>
        <v>3</v>
      </c>
      <c r="E27" s="161">
        <f t="shared" ref="E27" si="74">D27/B26</f>
        <v>0.09375</v>
      </c>
      <c r="F27" s="160">
        <f>COUNTIFS(无违建村!$B$4:$B$514,$A26,无违建村!$E$4:$E$514,"*",无违建村!$Q$4:$Q$514,$L$2,无违建村!$O$4:$O$514,"&lt;&gt;")</f>
        <v>0</v>
      </c>
      <c r="G27" s="160">
        <f>COUNTIFS(无违建村!$B$4:$B$514,$A26,无违建村!$E$4:$E$514,"",无违建村!$K$4:$K$514,"&lt;&gt;",无违建村!$Q$4:$Q$514,"&lt;&gt;")</f>
        <v>7</v>
      </c>
      <c r="H27" s="161">
        <f t="shared" ref="H27" si="75">G27/B26</f>
        <v>0.21875</v>
      </c>
      <c r="I27" s="160">
        <f>COUNTIFS(无违建村!$B$4:$B$514,$A26,无违建村!$E$4:$E$514,"",无违建村!$Q$4:$Q$514,$L$2,无违建村!$K$4:$K$514,"&lt;&gt;",无违建村!$O$4:$O$514,"&lt;&gt;")</f>
        <v>0</v>
      </c>
      <c r="J27" s="175">
        <f t="shared" si="0"/>
        <v>10</v>
      </c>
      <c r="K27" s="176">
        <f t="shared" ref="K27" si="76">J27/B26</f>
        <v>0.3125</v>
      </c>
      <c r="L27" s="160">
        <f t="shared" si="1"/>
        <v>0</v>
      </c>
      <c r="M27" s="87">
        <f t="shared" ref="M27" si="77">L27/B26</f>
        <v>0</v>
      </c>
      <c r="N27" s="180"/>
    </row>
    <row r="28" ht="23.25" customHeight="1" spans="1:14">
      <c r="A28" s="154" t="s">
        <v>23</v>
      </c>
      <c r="B28" s="155">
        <f>COUNTIFS(无违建村!$B$4:$B$514,$A28)</f>
        <v>28</v>
      </c>
      <c r="C28" s="156" t="s">
        <v>36</v>
      </c>
      <c r="D28" s="156">
        <f>COUNTIFS(无违建村!$B$4:$B$514,$A28,无违建村!$E$4:$E$514,"*")</f>
        <v>8</v>
      </c>
      <c r="E28" s="157">
        <f t="shared" ref="E28" si="78">D28/B28</f>
        <v>0.285714285714286</v>
      </c>
      <c r="F28" s="156">
        <f>COUNTIFS(无违建村!$B$4:$B$514,$A28,无违建村!$E$4:$E$514,"*",无违建村!$K$4:$K$514,$L$2)</f>
        <v>2</v>
      </c>
      <c r="G28" s="156">
        <f>COUNTIFS(无违建村!$B$4:$B$514,$A28,无违建村!$E$4:$E$514,"",无违建村!$K$4:$K$514,"&lt;&gt;")</f>
        <v>14</v>
      </c>
      <c r="H28" s="157">
        <f t="shared" ref="H28" si="79">G28/B28</f>
        <v>0.5</v>
      </c>
      <c r="I28" s="156">
        <f>COUNTIFS(无违建村!$B$4:$B$514,$A28,无违建村!$E$4:$E$514,"",无违建村!$K$4:$K$514,$L$2,无违建村!$K$4:$K$514,"&lt;&gt;")</f>
        <v>4</v>
      </c>
      <c r="J28" s="172">
        <f t="shared" si="0"/>
        <v>22</v>
      </c>
      <c r="K28" s="173">
        <f t="shared" ref="K28" si="80">J28/B28</f>
        <v>0.785714285714286</v>
      </c>
      <c r="L28" s="156">
        <f t="shared" si="1"/>
        <v>6</v>
      </c>
      <c r="M28" s="83">
        <f t="shared" ref="M28" si="81">L28/B28</f>
        <v>0.214285714285714</v>
      </c>
      <c r="N28" s="178"/>
    </row>
    <row r="29" ht="60.75" customHeight="1" spans="1:14">
      <c r="A29" s="158"/>
      <c r="B29" s="159"/>
      <c r="C29" s="160" t="s">
        <v>37</v>
      </c>
      <c r="D29" s="160">
        <f>COUNTIFS(无违建村!$B$4:$B$514,$A28,无违建村!$E$4:$E$514,"*",无违建村!$O$4:$O$514,"&lt;&gt;")</f>
        <v>6</v>
      </c>
      <c r="E29" s="161">
        <f t="shared" ref="E29" si="82">D29/B28</f>
        <v>0.214285714285714</v>
      </c>
      <c r="F29" s="160">
        <f>COUNTIFS(无违建村!$B$4:$B$514,$A28,无违建村!$E$4:$E$514,"*",无违建村!$Q$4:$Q$514,$L$2,无违建村!$O$4:$O$514,"&lt;&gt;")</f>
        <v>2</v>
      </c>
      <c r="G29" s="160">
        <f>COUNTIFS(无违建村!$B$4:$B$514,$A28,无违建村!$E$4:$E$514,"",无违建村!$K$4:$K$514,"&lt;&gt;",无违建村!$Q$4:$Q$514,"&lt;&gt;")</f>
        <v>13</v>
      </c>
      <c r="H29" s="161">
        <f t="shared" ref="H29" si="83">G29/B28</f>
        <v>0.464285714285714</v>
      </c>
      <c r="I29" s="160">
        <f>COUNTIFS(无违建村!$B$4:$B$514,$A28,无违建村!$E$4:$E$514,"",无违建村!$Q$4:$Q$514,$L$2,无违建村!$K$4:$K$514,"&lt;&gt;",无违建村!$O$4:$O$514,"&lt;&gt;")</f>
        <v>5</v>
      </c>
      <c r="J29" s="175">
        <f t="shared" si="0"/>
        <v>19</v>
      </c>
      <c r="K29" s="176">
        <f t="shared" ref="K29" si="84">J29/B28</f>
        <v>0.678571428571429</v>
      </c>
      <c r="L29" s="160">
        <f t="shared" si="1"/>
        <v>7</v>
      </c>
      <c r="M29" s="87">
        <f t="shared" ref="M29" si="85">L29/B28</f>
        <v>0.25</v>
      </c>
      <c r="N29" s="177" t="s">
        <v>49</v>
      </c>
    </row>
    <row r="30" ht="24.75" customHeight="1" spans="1:14">
      <c r="A30" s="162" t="s">
        <v>50</v>
      </c>
      <c r="B30" s="163">
        <f t="shared" ref="B30" si="86">B6+B8+B10+B12+B14+B16+B18+B20+B22+B24+B26+B28</f>
        <v>511</v>
      </c>
      <c r="C30" s="164" t="s">
        <v>36</v>
      </c>
      <c r="D30" s="164">
        <f t="shared" ref="D30:G30" si="87">D6+D8+D10+D12+D14+D16+D18+D20+D22+D24+D26+D28</f>
        <v>238</v>
      </c>
      <c r="E30" s="165">
        <f t="shared" ref="E30" si="88">D30/B30</f>
        <v>0.465753424657534</v>
      </c>
      <c r="F30" s="164">
        <f t="shared" si="87"/>
        <v>46</v>
      </c>
      <c r="G30" s="164">
        <f t="shared" si="87"/>
        <v>124</v>
      </c>
      <c r="H30" s="165">
        <f t="shared" ref="H30" si="89">G30/B30</f>
        <v>0.2426614481409</v>
      </c>
      <c r="I30" s="164">
        <f t="shared" ref="I30:L30" si="90">I6+I8+I10+I12+I14+I16+I18+I20+I22+I24+I26+I28</f>
        <v>35</v>
      </c>
      <c r="J30" s="181">
        <f t="shared" si="90"/>
        <v>362</v>
      </c>
      <c r="K30" s="182">
        <f t="shared" ref="K30" si="91">J30/B30</f>
        <v>0.708414872798434</v>
      </c>
      <c r="L30" s="164">
        <f t="shared" si="90"/>
        <v>81</v>
      </c>
      <c r="M30" s="93">
        <f t="shared" ref="M30" si="92">L30/B30</f>
        <v>0.158512720156556</v>
      </c>
      <c r="N30" s="183"/>
    </row>
    <row r="31" ht="26.25" customHeight="1" spans="1:14">
      <c r="A31" s="166"/>
      <c r="B31" s="167"/>
      <c r="C31" s="168" t="s">
        <v>37</v>
      </c>
      <c r="D31" s="168">
        <f t="shared" ref="D31:G31" si="93">D7+D9+D11+D13+D15+D17+D19+D21+D23+D25+D27+D29</f>
        <v>146</v>
      </c>
      <c r="E31" s="169">
        <f t="shared" ref="E31" si="94">D31/B30</f>
        <v>0.285714285714286</v>
      </c>
      <c r="F31" s="168">
        <f t="shared" si="93"/>
        <v>31</v>
      </c>
      <c r="G31" s="168">
        <f t="shared" si="93"/>
        <v>69</v>
      </c>
      <c r="H31" s="169">
        <f t="shared" ref="H31" si="95">G31/B30</f>
        <v>0.135029354207436</v>
      </c>
      <c r="I31" s="168">
        <f t="shared" ref="I31:L31" si="96">I7+I9+I11+I13+I15+I17+I19+I21+I23+I25+I27+I29</f>
        <v>14</v>
      </c>
      <c r="J31" s="184">
        <f t="shared" si="96"/>
        <v>215</v>
      </c>
      <c r="K31" s="185">
        <f t="shared" ref="K31" si="97">J31/B30</f>
        <v>0.420743639921722</v>
      </c>
      <c r="L31" s="168">
        <f t="shared" si="96"/>
        <v>45</v>
      </c>
      <c r="M31" s="97">
        <f t="shared" ref="M31" si="98">L31/B30</f>
        <v>0.0880626223091976</v>
      </c>
      <c r="N31" s="186"/>
    </row>
    <row r="32" ht="37.5" customHeight="1" spans="1:14">
      <c r="A32" s="170" t="s">
        <v>51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</row>
  </sheetData>
  <mergeCells count="40">
    <mergeCell ref="A1:N1"/>
    <mergeCell ref="C2:D2"/>
    <mergeCell ref="D3:F3"/>
    <mergeCell ref="G3:I3"/>
    <mergeCell ref="J3:M3"/>
    <mergeCell ref="D4:E4"/>
    <mergeCell ref="G4:H4"/>
    <mergeCell ref="J4:K4"/>
    <mergeCell ref="L4:M4"/>
    <mergeCell ref="A32:N32"/>
    <mergeCell ref="A3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B3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C3:C5"/>
    <mergeCell ref="N3:N5"/>
  </mergeCells>
  <printOptions horizontalCentered="1"/>
  <pageMargins left="0.314583333333333" right="0.314583333333333" top="0.354166666666667" bottom="0.550694444444444" header="0.196527777777778" footer="0.31458333333333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U514"/>
  <sheetViews>
    <sheetView tabSelected="1" topLeftCell="B1" workbookViewId="0">
      <pane ySplit="3" topLeftCell="A4" activePane="bottomLeft" state="frozen"/>
      <selection/>
      <selection pane="bottomLeft" activeCell="Q323" sqref="Q323"/>
    </sheetView>
  </sheetViews>
  <sheetFormatPr defaultColWidth="9" defaultRowHeight="14.25"/>
  <cols>
    <col min="1" max="1" width="4.375" style="99" hidden="1" customWidth="1"/>
    <col min="2" max="2" width="4.625" style="99" customWidth="1"/>
    <col min="3" max="3" width="3.375" style="99" customWidth="1"/>
    <col min="4" max="4" width="7.125" style="99" customWidth="1"/>
    <col min="5" max="5" width="3.25" style="99" customWidth="1"/>
    <col min="6" max="7" width="6.125" style="99" customWidth="1"/>
    <col min="8" max="8" width="7.25" style="99" customWidth="1"/>
    <col min="9" max="9" width="6.625" style="99" customWidth="1"/>
    <col min="10" max="10" width="6.25" style="99" customWidth="1"/>
    <col min="11" max="11" width="4.125" style="99" customWidth="1"/>
    <col min="12" max="12" width="8.625" style="99" hidden="1" customWidth="1"/>
    <col min="13" max="13" width="7.25" style="99" customWidth="1"/>
    <col min="14" max="14" width="4.625" style="99" customWidth="1"/>
    <col min="15" max="15" width="4.875" style="99" customWidth="1"/>
    <col min="16" max="16" width="4.25" style="99" customWidth="1"/>
    <col min="17" max="18" width="4.625" style="99" customWidth="1"/>
    <col min="19" max="19" width="3.25" style="99" hidden="1" customWidth="1"/>
    <col min="20" max="20" width="4.375" style="99" hidden="1" customWidth="1"/>
    <col min="21" max="21" width="9" style="99" customWidth="1"/>
    <col min="22" max="16384" width="9" style="99"/>
  </cols>
  <sheetData>
    <row r="1" ht="29.25" customHeight="1" spans="1:21">
      <c r="A1" s="100" t="s">
        <v>52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ht="4.5" customHeight="1" spans="1:2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ht="24" customHeight="1" spans="1:21">
      <c r="A3" s="101" t="s">
        <v>53</v>
      </c>
      <c r="B3" s="101" t="s">
        <v>1</v>
      </c>
      <c r="C3" s="101" t="s">
        <v>54</v>
      </c>
      <c r="D3" s="101" t="s">
        <v>55</v>
      </c>
      <c r="E3" s="101" t="s">
        <v>56</v>
      </c>
      <c r="F3" s="101" t="s">
        <v>57</v>
      </c>
      <c r="G3" s="101" t="s">
        <v>58</v>
      </c>
      <c r="H3" s="101" t="s">
        <v>59</v>
      </c>
      <c r="I3" s="101" t="s">
        <v>60</v>
      </c>
      <c r="J3" s="101" t="s">
        <v>61</v>
      </c>
      <c r="K3" s="101" t="s">
        <v>62</v>
      </c>
      <c r="L3" s="101" t="s">
        <v>63</v>
      </c>
      <c r="M3" s="101" t="s">
        <v>64</v>
      </c>
      <c r="N3" s="101" t="s">
        <v>65</v>
      </c>
      <c r="O3" s="101" t="s">
        <v>66</v>
      </c>
      <c r="P3" s="101" t="s">
        <v>67</v>
      </c>
      <c r="Q3" s="101" t="s">
        <v>68</v>
      </c>
      <c r="R3" s="101" t="s">
        <v>69</v>
      </c>
      <c r="S3" s="101" t="s">
        <v>70</v>
      </c>
      <c r="T3" s="101" t="s">
        <v>71</v>
      </c>
      <c r="U3" s="101" t="s">
        <v>8</v>
      </c>
    </row>
    <row r="4" ht="24" spans="1:21">
      <c r="A4" s="102">
        <v>2</v>
      </c>
      <c r="B4" s="103" t="str">
        <f>[2]按行政村汇总!A20</f>
        <v>曹宅</v>
      </c>
      <c r="C4" s="103">
        <v>1</v>
      </c>
      <c r="D4" s="103" t="s">
        <v>72</v>
      </c>
      <c r="E4" s="103" t="s">
        <v>73</v>
      </c>
      <c r="F4" s="104"/>
      <c r="G4" s="104" t="s">
        <v>74</v>
      </c>
      <c r="H4" s="103"/>
      <c r="I4" s="104" t="s">
        <v>75</v>
      </c>
      <c r="J4" s="104"/>
      <c r="K4" s="104">
        <v>8</v>
      </c>
      <c r="L4" s="105" t="s">
        <v>76</v>
      </c>
      <c r="M4" s="105" t="s">
        <v>77</v>
      </c>
      <c r="N4" s="105" t="s">
        <v>78</v>
      </c>
      <c r="O4" s="104" t="s">
        <v>79</v>
      </c>
      <c r="P4" s="104" t="s">
        <v>79</v>
      </c>
      <c r="Q4" s="104">
        <v>11</v>
      </c>
      <c r="R4" s="104" t="s">
        <v>80</v>
      </c>
      <c r="S4" s="104">
        <v>6</v>
      </c>
      <c r="T4" s="104" t="s">
        <v>81</v>
      </c>
      <c r="U4" s="121" t="s">
        <v>82</v>
      </c>
    </row>
    <row r="5" ht="13.5" spans="1:21">
      <c r="A5" s="102">
        <v>3</v>
      </c>
      <c r="B5" s="103" t="str">
        <f>[2]按行政村汇总!A51</f>
        <v>曹宅</v>
      </c>
      <c r="C5" s="103">
        <v>2</v>
      </c>
      <c r="D5" s="103" t="s">
        <v>83</v>
      </c>
      <c r="E5" s="103" t="s">
        <v>73</v>
      </c>
      <c r="F5" s="104"/>
      <c r="G5" s="104"/>
      <c r="H5" s="104" t="s">
        <v>84</v>
      </c>
      <c r="I5" s="104" t="s">
        <v>85</v>
      </c>
      <c r="J5" s="104"/>
      <c r="K5" s="104">
        <v>9</v>
      </c>
      <c r="L5" s="105" t="s">
        <v>86</v>
      </c>
      <c r="M5" s="105" t="s">
        <v>87</v>
      </c>
      <c r="N5" s="105" t="s">
        <v>78</v>
      </c>
      <c r="O5" s="104" t="s">
        <v>79</v>
      </c>
      <c r="P5" s="104" t="s">
        <v>79</v>
      </c>
      <c r="Q5" s="104">
        <v>12</v>
      </c>
      <c r="R5" s="104" t="s">
        <v>88</v>
      </c>
      <c r="S5" s="104"/>
      <c r="T5" s="104"/>
      <c r="U5" s="121"/>
    </row>
    <row r="6" ht="24" spans="1:21">
      <c r="A6" s="102">
        <v>5</v>
      </c>
      <c r="B6" s="103" t="str">
        <f>[2]按行政村汇总!A13</f>
        <v>曹宅</v>
      </c>
      <c r="C6" s="103">
        <v>3</v>
      </c>
      <c r="D6" s="103" t="s">
        <v>89</v>
      </c>
      <c r="E6" s="103" t="s">
        <v>73</v>
      </c>
      <c r="F6" s="104"/>
      <c r="G6" s="104"/>
      <c r="H6" s="104" t="s">
        <v>84</v>
      </c>
      <c r="I6" s="104" t="s">
        <v>75</v>
      </c>
      <c r="J6" s="104"/>
      <c r="K6" s="104">
        <v>9</v>
      </c>
      <c r="L6" s="105" t="s">
        <v>86</v>
      </c>
      <c r="M6" s="105" t="s">
        <v>90</v>
      </c>
      <c r="N6" s="105" t="s">
        <v>78</v>
      </c>
      <c r="O6" s="104" t="s">
        <v>79</v>
      </c>
      <c r="P6" s="104"/>
      <c r="Q6" s="104">
        <v>12</v>
      </c>
      <c r="R6" s="104" t="s">
        <v>88</v>
      </c>
      <c r="S6" s="104"/>
      <c r="T6" s="104"/>
      <c r="U6" s="121" t="s">
        <v>91</v>
      </c>
    </row>
    <row r="7" ht="13.5" spans="1:21">
      <c r="A7" s="102">
        <v>7</v>
      </c>
      <c r="B7" s="103" t="str">
        <f>[2]按行政村汇总!A25</f>
        <v>曹宅</v>
      </c>
      <c r="C7" s="103">
        <v>4</v>
      </c>
      <c r="D7" s="103" t="s">
        <v>92</v>
      </c>
      <c r="E7" s="103" t="s">
        <v>73</v>
      </c>
      <c r="F7" s="104"/>
      <c r="G7" s="104"/>
      <c r="H7" s="104" t="s">
        <v>84</v>
      </c>
      <c r="I7" s="104"/>
      <c r="J7" s="104"/>
      <c r="K7" s="104">
        <v>9</v>
      </c>
      <c r="L7" s="105" t="s">
        <v>86</v>
      </c>
      <c r="M7" s="105" t="s">
        <v>93</v>
      </c>
      <c r="N7" s="105" t="s">
        <v>79</v>
      </c>
      <c r="O7" s="104" t="s">
        <v>79</v>
      </c>
      <c r="P7" s="104"/>
      <c r="Q7" s="104">
        <v>10</v>
      </c>
      <c r="R7" s="104" t="s">
        <v>94</v>
      </c>
      <c r="S7" s="104"/>
      <c r="T7" s="104"/>
      <c r="U7" s="121"/>
    </row>
    <row r="8" ht="13.5" hidden="1" spans="1:21">
      <c r="A8" s="102">
        <v>8</v>
      </c>
      <c r="B8" s="103" t="str">
        <f>[2]按行政村汇总!A27</f>
        <v>曹宅</v>
      </c>
      <c r="C8" s="103">
        <v>5</v>
      </c>
      <c r="D8" s="103" t="s">
        <v>95</v>
      </c>
      <c r="E8" s="103" t="s">
        <v>73</v>
      </c>
      <c r="F8" s="104"/>
      <c r="G8" s="104"/>
      <c r="H8" s="104" t="s">
        <v>84</v>
      </c>
      <c r="I8" s="104"/>
      <c r="J8" s="104"/>
      <c r="K8" s="104">
        <v>9</v>
      </c>
      <c r="L8" s="105" t="s">
        <v>86</v>
      </c>
      <c r="M8" s="105" t="s">
        <v>96</v>
      </c>
      <c r="N8" s="105" t="s">
        <v>79</v>
      </c>
      <c r="O8" s="104"/>
      <c r="P8" s="104"/>
      <c r="Q8" s="104"/>
      <c r="R8" s="104"/>
      <c r="S8" s="104"/>
      <c r="T8" s="104"/>
      <c r="U8" s="121"/>
    </row>
    <row r="9" ht="13.5" hidden="1" spans="1:21">
      <c r="A9" s="102">
        <v>11</v>
      </c>
      <c r="B9" s="103" t="str">
        <f>[2]按行政村汇总!A45</f>
        <v>曹宅</v>
      </c>
      <c r="C9" s="103">
        <v>6</v>
      </c>
      <c r="D9" s="103" t="s">
        <v>97</v>
      </c>
      <c r="E9" s="103" t="s">
        <v>73</v>
      </c>
      <c r="F9" s="104"/>
      <c r="G9" s="104"/>
      <c r="H9" s="103" t="s">
        <v>98</v>
      </c>
      <c r="I9" s="104" t="s">
        <v>75</v>
      </c>
      <c r="J9" s="104"/>
      <c r="K9" s="104">
        <v>9</v>
      </c>
      <c r="L9" s="105" t="s">
        <v>86</v>
      </c>
      <c r="M9" s="105" t="s">
        <v>99</v>
      </c>
      <c r="N9" s="105" t="s">
        <v>78</v>
      </c>
      <c r="O9" s="104"/>
      <c r="P9" s="104"/>
      <c r="Q9" s="104"/>
      <c r="R9" s="104"/>
      <c r="S9" s="104"/>
      <c r="T9" s="104"/>
      <c r="U9" s="121"/>
    </row>
    <row r="10" ht="24" hidden="1" spans="1:21">
      <c r="A10" s="102">
        <v>13</v>
      </c>
      <c r="B10" s="103" t="str">
        <f>[2]按行政村汇总!A26</f>
        <v>曹宅</v>
      </c>
      <c r="C10" s="103">
        <v>7</v>
      </c>
      <c r="D10" s="103" t="s">
        <v>100</v>
      </c>
      <c r="E10" s="103" t="s">
        <v>73</v>
      </c>
      <c r="F10" s="104"/>
      <c r="G10" s="104"/>
      <c r="H10" s="103" t="s">
        <v>101</v>
      </c>
      <c r="I10" s="104" t="s">
        <v>85</v>
      </c>
      <c r="J10" s="104"/>
      <c r="K10" s="104">
        <v>9</v>
      </c>
      <c r="L10" s="105" t="s">
        <v>86</v>
      </c>
      <c r="M10" s="105" t="s">
        <v>102</v>
      </c>
      <c r="N10" s="105" t="s">
        <v>78</v>
      </c>
      <c r="O10" s="104"/>
      <c r="P10" s="104"/>
      <c r="Q10" s="104"/>
      <c r="R10" s="104"/>
      <c r="S10" s="104"/>
      <c r="T10" s="104"/>
      <c r="U10" s="121"/>
    </row>
    <row r="11" ht="24" spans="1:21">
      <c r="A11" s="102">
        <v>14</v>
      </c>
      <c r="B11" s="103" t="str">
        <f>[2]按行政村汇总!A50</f>
        <v>曹宅</v>
      </c>
      <c r="C11" s="103">
        <v>8</v>
      </c>
      <c r="D11" s="103" t="s">
        <v>103</v>
      </c>
      <c r="E11" s="103" t="s">
        <v>73</v>
      </c>
      <c r="F11" s="104"/>
      <c r="G11" s="104"/>
      <c r="H11" s="103" t="s">
        <v>101</v>
      </c>
      <c r="I11" s="104" t="s">
        <v>75</v>
      </c>
      <c r="J11" s="104"/>
      <c r="K11" s="104">
        <v>9</v>
      </c>
      <c r="L11" s="105" t="s">
        <v>86</v>
      </c>
      <c r="M11" s="105" t="s">
        <v>104</v>
      </c>
      <c r="N11" s="105" t="s">
        <v>78</v>
      </c>
      <c r="O11" s="104" t="s">
        <v>79</v>
      </c>
      <c r="P11" s="104"/>
      <c r="Q11" s="104">
        <v>11</v>
      </c>
      <c r="R11" s="104" t="s">
        <v>81</v>
      </c>
      <c r="S11" s="104"/>
      <c r="T11" s="104"/>
      <c r="U11" s="122" t="s">
        <v>105</v>
      </c>
    </row>
    <row r="12" ht="13.5" spans="1:21">
      <c r="A12" s="102">
        <v>17</v>
      </c>
      <c r="B12" s="103" t="str">
        <f>[2]按行政村汇总!A21</f>
        <v>曹宅</v>
      </c>
      <c r="C12" s="103">
        <v>9</v>
      </c>
      <c r="D12" s="103" t="s">
        <v>106</v>
      </c>
      <c r="E12" s="103" t="s">
        <v>73</v>
      </c>
      <c r="F12" s="104"/>
      <c r="G12" s="104"/>
      <c r="H12" s="103"/>
      <c r="I12" s="104" t="s">
        <v>75</v>
      </c>
      <c r="J12" s="104" t="s">
        <v>61</v>
      </c>
      <c r="K12" s="104">
        <v>9</v>
      </c>
      <c r="L12" s="105" t="s">
        <v>86</v>
      </c>
      <c r="M12" s="105" t="s">
        <v>104</v>
      </c>
      <c r="N12" s="105" t="s">
        <v>78</v>
      </c>
      <c r="O12" s="104" t="s">
        <v>79</v>
      </c>
      <c r="P12" s="104" t="s">
        <v>79</v>
      </c>
      <c r="Q12" s="104">
        <v>11</v>
      </c>
      <c r="R12" s="104" t="s">
        <v>81</v>
      </c>
      <c r="S12" s="104">
        <v>6</v>
      </c>
      <c r="T12" s="104" t="s">
        <v>81</v>
      </c>
      <c r="U12" s="121"/>
    </row>
    <row r="13" ht="13.5" hidden="1" spans="1:21">
      <c r="A13" s="102">
        <v>20</v>
      </c>
      <c r="B13" s="103" t="str">
        <f>[2]按行政村汇总!A56</f>
        <v>曹宅</v>
      </c>
      <c r="C13" s="103">
        <v>10</v>
      </c>
      <c r="D13" s="103" t="s">
        <v>107</v>
      </c>
      <c r="E13" s="103" t="s">
        <v>73</v>
      </c>
      <c r="F13" s="104"/>
      <c r="G13" s="104"/>
      <c r="H13" s="103"/>
      <c r="I13" s="104" t="s">
        <v>75</v>
      </c>
      <c r="J13" s="104"/>
      <c r="K13" s="104">
        <v>9</v>
      </c>
      <c r="L13" s="105" t="s">
        <v>86</v>
      </c>
      <c r="M13" s="105" t="s">
        <v>108</v>
      </c>
      <c r="N13" s="105" t="s">
        <v>78</v>
      </c>
      <c r="O13" s="104"/>
      <c r="P13" s="104"/>
      <c r="Q13" s="104"/>
      <c r="R13" s="104"/>
      <c r="S13" s="104"/>
      <c r="T13" s="104"/>
      <c r="U13" s="121"/>
    </row>
    <row r="14" ht="13.5" hidden="1" spans="1:21">
      <c r="A14" s="102">
        <v>35</v>
      </c>
      <c r="B14" s="103" t="str">
        <f>[2]按行政村汇总!A30</f>
        <v>曹宅</v>
      </c>
      <c r="C14" s="103">
        <v>11</v>
      </c>
      <c r="D14" s="103" t="s">
        <v>109</v>
      </c>
      <c r="E14" s="103"/>
      <c r="F14" s="104"/>
      <c r="G14" s="104"/>
      <c r="H14" s="103"/>
      <c r="I14" s="104"/>
      <c r="J14" s="104"/>
      <c r="K14" s="104">
        <v>9</v>
      </c>
      <c r="L14" s="104" t="s">
        <v>86</v>
      </c>
      <c r="M14" s="106" t="s">
        <v>104</v>
      </c>
      <c r="N14" s="105" t="s">
        <v>79</v>
      </c>
      <c r="O14" s="104"/>
      <c r="P14" s="104"/>
      <c r="Q14" s="104"/>
      <c r="R14" s="104"/>
      <c r="S14" s="104"/>
      <c r="T14" s="104"/>
      <c r="U14" s="121"/>
    </row>
    <row r="15" ht="13.5" spans="1:21">
      <c r="A15" s="102">
        <v>38</v>
      </c>
      <c r="B15" s="103" t="str">
        <f>[2]按行政村汇总!A33</f>
        <v>曹宅</v>
      </c>
      <c r="C15" s="103">
        <v>12</v>
      </c>
      <c r="D15" s="103" t="s">
        <v>110</v>
      </c>
      <c r="E15" s="103"/>
      <c r="F15" s="104"/>
      <c r="G15" s="104"/>
      <c r="H15" s="103"/>
      <c r="I15" s="104"/>
      <c r="J15" s="104"/>
      <c r="K15" s="104">
        <v>9</v>
      </c>
      <c r="L15" s="104" t="s">
        <v>86</v>
      </c>
      <c r="M15" s="107" t="s">
        <v>111</v>
      </c>
      <c r="N15" s="105" t="s">
        <v>79</v>
      </c>
      <c r="O15" s="104" t="s">
        <v>79</v>
      </c>
      <c r="P15" s="104" t="s">
        <v>79</v>
      </c>
      <c r="Q15" s="104">
        <v>11</v>
      </c>
      <c r="R15" s="104" t="s">
        <v>94</v>
      </c>
      <c r="S15" s="104">
        <v>6</v>
      </c>
      <c r="T15" s="104" t="s">
        <v>81</v>
      </c>
      <c r="U15" s="123" t="s">
        <v>112</v>
      </c>
    </row>
    <row r="16" ht="13.5" spans="1:21">
      <c r="A16" s="102">
        <v>39</v>
      </c>
      <c r="B16" s="103" t="str">
        <f>[2]按行政村汇总!A34</f>
        <v>曹宅</v>
      </c>
      <c r="C16" s="103">
        <v>13</v>
      </c>
      <c r="D16" s="103" t="s">
        <v>113</v>
      </c>
      <c r="E16" s="103"/>
      <c r="F16" s="104"/>
      <c r="G16" s="104"/>
      <c r="H16" s="103"/>
      <c r="I16" s="104"/>
      <c r="J16" s="104"/>
      <c r="K16" s="104">
        <v>9</v>
      </c>
      <c r="L16" s="104" t="s">
        <v>86</v>
      </c>
      <c r="M16" s="107" t="s">
        <v>111</v>
      </c>
      <c r="N16" s="105" t="s">
        <v>79</v>
      </c>
      <c r="O16" s="104" t="s">
        <v>79</v>
      </c>
      <c r="P16" s="104" t="s">
        <v>79</v>
      </c>
      <c r="Q16" s="104">
        <v>11</v>
      </c>
      <c r="R16" s="104" t="s">
        <v>88</v>
      </c>
      <c r="S16" s="104"/>
      <c r="T16" s="104"/>
      <c r="U16" s="121" t="s">
        <v>114</v>
      </c>
    </row>
    <row r="17" ht="13.5" spans="1:21">
      <c r="A17" s="102">
        <v>41</v>
      </c>
      <c r="B17" s="103" t="str">
        <f>[2]按行政村汇总!A37</f>
        <v>曹宅</v>
      </c>
      <c r="C17" s="103">
        <v>14</v>
      </c>
      <c r="D17" s="103" t="s">
        <v>115</v>
      </c>
      <c r="E17" s="103"/>
      <c r="F17" s="104"/>
      <c r="G17" s="104"/>
      <c r="H17" s="103"/>
      <c r="I17" s="104"/>
      <c r="J17" s="104"/>
      <c r="K17" s="104">
        <v>9</v>
      </c>
      <c r="L17" s="104" t="s">
        <v>86</v>
      </c>
      <c r="M17" s="107" t="s">
        <v>116</v>
      </c>
      <c r="N17" s="105" t="s">
        <v>79</v>
      </c>
      <c r="O17" s="104" t="s">
        <v>79</v>
      </c>
      <c r="P17" s="104"/>
      <c r="Q17" s="104">
        <v>11</v>
      </c>
      <c r="R17" s="104" t="s">
        <v>88</v>
      </c>
      <c r="S17" s="104"/>
      <c r="T17" s="104"/>
      <c r="U17" s="122" t="s">
        <v>117</v>
      </c>
    </row>
    <row r="18" ht="13.5" hidden="1" spans="1:21">
      <c r="A18" s="102">
        <v>53</v>
      </c>
      <c r="B18" s="103" t="str">
        <f>[2]按行政村汇总!A57</f>
        <v>曹宅</v>
      </c>
      <c r="C18" s="103">
        <v>15</v>
      </c>
      <c r="D18" s="103" t="s">
        <v>118</v>
      </c>
      <c r="E18" s="103"/>
      <c r="F18" s="104"/>
      <c r="G18" s="104"/>
      <c r="H18" s="103"/>
      <c r="I18" s="104"/>
      <c r="J18" s="104"/>
      <c r="K18" s="104">
        <v>9</v>
      </c>
      <c r="L18" s="104" t="s">
        <v>86</v>
      </c>
      <c r="M18" s="106" t="s">
        <v>119</v>
      </c>
      <c r="N18" s="105" t="s">
        <v>79</v>
      </c>
      <c r="O18" s="104"/>
      <c r="P18" s="104"/>
      <c r="Q18" s="104"/>
      <c r="R18" s="104"/>
      <c r="S18" s="104"/>
      <c r="T18" s="104"/>
      <c r="U18" s="121"/>
    </row>
    <row r="19" ht="13.5" hidden="1" spans="1:21">
      <c r="A19" s="102">
        <v>62</v>
      </c>
      <c r="B19" s="103" t="str">
        <f>[2]按行政村汇总!A67</f>
        <v>曹宅</v>
      </c>
      <c r="C19" s="103">
        <v>16</v>
      </c>
      <c r="D19" s="103" t="s">
        <v>120</v>
      </c>
      <c r="E19" s="103"/>
      <c r="F19" s="104"/>
      <c r="G19" s="104"/>
      <c r="H19" s="103"/>
      <c r="I19" s="104"/>
      <c r="J19" s="104"/>
      <c r="K19" s="104">
        <v>9</v>
      </c>
      <c r="L19" s="104" t="s">
        <v>86</v>
      </c>
      <c r="M19" s="106" t="s">
        <v>121</v>
      </c>
      <c r="N19" s="105" t="s">
        <v>79</v>
      </c>
      <c r="O19" s="104"/>
      <c r="P19" s="104"/>
      <c r="Q19" s="104"/>
      <c r="R19" s="104"/>
      <c r="S19" s="104"/>
      <c r="T19" s="104"/>
      <c r="U19" s="121"/>
    </row>
    <row r="20" ht="13.5" hidden="1" spans="1:21">
      <c r="A20" s="102">
        <v>4</v>
      </c>
      <c r="B20" s="103" t="str">
        <f>[2]按行政村汇总!A62</f>
        <v>曹宅</v>
      </c>
      <c r="C20" s="103">
        <v>17</v>
      </c>
      <c r="D20" s="103" t="s">
        <v>122</v>
      </c>
      <c r="E20" s="103" t="s">
        <v>73</v>
      </c>
      <c r="F20" s="104"/>
      <c r="G20" s="104"/>
      <c r="H20" s="104" t="s">
        <v>84</v>
      </c>
      <c r="I20" s="104" t="s">
        <v>123</v>
      </c>
      <c r="J20" s="104"/>
      <c r="K20" s="104">
        <v>10</v>
      </c>
      <c r="L20" s="105" t="s">
        <v>124</v>
      </c>
      <c r="M20" s="105" t="s">
        <v>125</v>
      </c>
      <c r="N20" s="105" t="s">
        <v>78</v>
      </c>
      <c r="O20" s="104"/>
      <c r="P20" s="104"/>
      <c r="Q20" s="104"/>
      <c r="R20" s="104"/>
      <c r="S20" s="104"/>
      <c r="T20" s="104"/>
      <c r="U20" s="121"/>
    </row>
    <row r="21" ht="13.5" hidden="1" spans="1:21">
      <c r="A21" s="102">
        <v>6</v>
      </c>
      <c r="B21" s="103" t="str">
        <f>[2]按行政村汇总!A22</f>
        <v>曹宅</v>
      </c>
      <c r="C21" s="103">
        <v>18</v>
      </c>
      <c r="D21" s="103" t="s">
        <v>126</v>
      </c>
      <c r="E21" s="103" t="s">
        <v>73</v>
      </c>
      <c r="F21" s="104"/>
      <c r="G21" s="104"/>
      <c r="H21" s="104" t="s">
        <v>84</v>
      </c>
      <c r="I21" s="104" t="s">
        <v>75</v>
      </c>
      <c r="J21" s="104"/>
      <c r="K21" s="104">
        <v>10</v>
      </c>
      <c r="L21" s="105" t="s">
        <v>124</v>
      </c>
      <c r="M21" s="105" t="s">
        <v>127</v>
      </c>
      <c r="N21" s="105" t="s">
        <v>78</v>
      </c>
      <c r="O21" s="104"/>
      <c r="P21" s="104"/>
      <c r="Q21" s="104"/>
      <c r="R21" s="104"/>
      <c r="S21" s="104"/>
      <c r="T21" s="104"/>
      <c r="U21" s="121"/>
    </row>
    <row r="22" ht="24" spans="1:21">
      <c r="A22" s="102">
        <v>9</v>
      </c>
      <c r="B22" s="103" t="str">
        <f>[2]按行政村汇总!A43</f>
        <v>曹宅</v>
      </c>
      <c r="C22" s="103">
        <v>19</v>
      </c>
      <c r="D22" s="103" t="s">
        <v>128</v>
      </c>
      <c r="E22" s="103" t="s">
        <v>73</v>
      </c>
      <c r="F22" s="104"/>
      <c r="G22" s="104"/>
      <c r="H22" s="104" t="s">
        <v>84</v>
      </c>
      <c r="I22" s="104"/>
      <c r="J22" s="104"/>
      <c r="K22" s="104">
        <v>10</v>
      </c>
      <c r="L22" s="105" t="s">
        <v>124</v>
      </c>
      <c r="M22" s="105" t="s">
        <v>129</v>
      </c>
      <c r="N22" s="105" t="s">
        <v>79</v>
      </c>
      <c r="O22" s="104" t="s">
        <v>79</v>
      </c>
      <c r="P22" s="104"/>
      <c r="Q22" s="104">
        <v>10</v>
      </c>
      <c r="R22" s="104" t="s">
        <v>94</v>
      </c>
      <c r="S22" s="104"/>
      <c r="T22" s="104"/>
      <c r="U22" s="122" t="s">
        <v>130</v>
      </c>
    </row>
    <row r="23" ht="24" spans="1:21">
      <c r="A23" s="102">
        <v>10</v>
      </c>
      <c r="B23" s="103" t="str">
        <f>[2]按行政村汇总!A54</f>
        <v>曹宅</v>
      </c>
      <c r="C23" s="103">
        <v>20</v>
      </c>
      <c r="D23" s="103" t="s">
        <v>131</v>
      </c>
      <c r="E23" s="103" t="s">
        <v>73</v>
      </c>
      <c r="F23" s="104"/>
      <c r="G23" s="104"/>
      <c r="H23" s="104" t="s">
        <v>84</v>
      </c>
      <c r="I23" s="104"/>
      <c r="J23" s="104"/>
      <c r="K23" s="104">
        <v>10</v>
      </c>
      <c r="L23" s="105" t="s">
        <v>124</v>
      </c>
      <c r="M23" s="105" t="s">
        <v>132</v>
      </c>
      <c r="N23" s="105" t="s">
        <v>79</v>
      </c>
      <c r="O23" s="104" t="s">
        <v>79</v>
      </c>
      <c r="P23" s="104"/>
      <c r="Q23" s="104">
        <v>11</v>
      </c>
      <c r="R23" s="104" t="s">
        <v>81</v>
      </c>
      <c r="S23" s="104"/>
      <c r="T23" s="104"/>
      <c r="U23" s="122" t="s">
        <v>133</v>
      </c>
    </row>
    <row r="24" ht="13.5" spans="1:21">
      <c r="A24" s="102">
        <v>12</v>
      </c>
      <c r="B24" s="103" t="str">
        <f>[2]按行政村汇总!A47</f>
        <v>曹宅</v>
      </c>
      <c r="C24" s="103">
        <v>21</v>
      </c>
      <c r="D24" s="103" t="s">
        <v>134</v>
      </c>
      <c r="E24" s="103" t="s">
        <v>73</v>
      </c>
      <c r="F24" s="104"/>
      <c r="G24" s="104"/>
      <c r="H24" s="103" t="s">
        <v>98</v>
      </c>
      <c r="I24" s="104"/>
      <c r="J24" s="104"/>
      <c r="K24" s="104">
        <v>10</v>
      </c>
      <c r="L24" s="105" t="s">
        <v>124</v>
      </c>
      <c r="M24" s="108" t="s">
        <v>135</v>
      </c>
      <c r="N24" s="105" t="s">
        <v>79</v>
      </c>
      <c r="O24" s="104" t="s">
        <v>79</v>
      </c>
      <c r="P24" s="104"/>
      <c r="Q24" s="104">
        <v>10</v>
      </c>
      <c r="R24" s="104" t="s">
        <v>94</v>
      </c>
      <c r="S24" s="104"/>
      <c r="T24" s="104"/>
      <c r="U24" s="121"/>
    </row>
    <row r="25" ht="13.5" hidden="1" spans="1:21">
      <c r="A25" s="102">
        <v>15</v>
      </c>
      <c r="B25" s="103" t="str">
        <f>[2]按行政村汇总!A7</f>
        <v>曹宅</v>
      </c>
      <c r="C25" s="103">
        <v>22</v>
      </c>
      <c r="D25" s="103" t="s">
        <v>136</v>
      </c>
      <c r="E25" s="103" t="s">
        <v>73</v>
      </c>
      <c r="F25" s="104"/>
      <c r="G25" s="104"/>
      <c r="H25" s="103"/>
      <c r="I25" s="104" t="s">
        <v>75</v>
      </c>
      <c r="J25" s="104"/>
      <c r="K25" s="104">
        <v>10</v>
      </c>
      <c r="L25" s="109" t="s">
        <v>124</v>
      </c>
      <c r="M25" s="105" t="s">
        <v>137</v>
      </c>
      <c r="N25" s="105" t="s">
        <v>78</v>
      </c>
      <c r="O25" s="104"/>
      <c r="P25" s="104"/>
      <c r="Q25" s="104"/>
      <c r="R25" s="104"/>
      <c r="S25" s="104"/>
      <c r="T25" s="104"/>
      <c r="U25" s="124"/>
    </row>
    <row r="26" ht="13.5" hidden="1" spans="1:21">
      <c r="A26" s="102">
        <v>19</v>
      </c>
      <c r="B26" s="103" t="str">
        <f>[2]按行政村汇总!A46</f>
        <v>曹宅</v>
      </c>
      <c r="C26" s="103">
        <v>23</v>
      </c>
      <c r="D26" s="103" t="s">
        <v>138</v>
      </c>
      <c r="E26" s="103" t="s">
        <v>73</v>
      </c>
      <c r="F26" s="104"/>
      <c r="G26" s="104"/>
      <c r="H26" s="103"/>
      <c r="I26" s="104" t="s">
        <v>75</v>
      </c>
      <c r="J26" s="104"/>
      <c r="K26" s="104">
        <v>10</v>
      </c>
      <c r="L26" s="105" t="s">
        <v>124</v>
      </c>
      <c r="M26" s="110" t="s">
        <v>139</v>
      </c>
      <c r="N26" s="105" t="s">
        <v>78</v>
      </c>
      <c r="O26" s="104"/>
      <c r="P26" s="104"/>
      <c r="Q26" s="104"/>
      <c r="R26" s="104"/>
      <c r="S26" s="104"/>
      <c r="T26" s="104"/>
      <c r="U26" s="121"/>
    </row>
    <row r="27" ht="13.5" hidden="1" spans="1:21">
      <c r="A27" s="102">
        <v>32</v>
      </c>
      <c r="B27" s="103" t="str">
        <f>[2]按行政村汇总!A24</f>
        <v>曹宅</v>
      </c>
      <c r="C27" s="103">
        <v>24</v>
      </c>
      <c r="D27" s="103" t="s">
        <v>140</v>
      </c>
      <c r="E27" s="103"/>
      <c r="F27" s="104"/>
      <c r="G27" s="104"/>
      <c r="H27" s="103"/>
      <c r="I27" s="104"/>
      <c r="J27" s="104"/>
      <c r="K27" s="104">
        <v>10</v>
      </c>
      <c r="L27" s="104" t="s">
        <v>124</v>
      </c>
      <c r="M27" s="111" t="s">
        <v>125</v>
      </c>
      <c r="N27" s="105" t="s">
        <v>79</v>
      </c>
      <c r="O27" s="104"/>
      <c r="P27" s="104"/>
      <c r="Q27" s="104"/>
      <c r="R27" s="104"/>
      <c r="S27" s="104"/>
      <c r="T27" s="104"/>
      <c r="U27" s="121"/>
    </row>
    <row r="28" ht="13.5" hidden="1" spans="1:21">
      <c r="A28" s="102">
        <v>37</v>
      </c>
      <c r="B28" s="103" t="str">
        <f>[2]按行政村汇总!A32</f>
        <v>曹宅</v>
      </c>
      <c r="C28" s="103">
        <v>25</v>
      </c>
      <c r="D28" s="103" t="s">
        <v>141</v>
      </c>
      <c r="E28" s="103"/>
      <c r="F28" s="104"/>
      <c r="G28" s="104"/>
      <c r="H28" s="103"/>
      <c r="I28" s="104"/>
      <c r="J28" s="104"/>
      <c r="K28" s="104">
        <v>10</v>
      </c>
      <c r="L28" s="112" t="s">
        <v>124</v>
      </c>
      <c r="M28" s="107" t="s">
        <v>142</v>
      </c>
      <c r="N28" s="105" t="s">
        <v>79</v>
      </c>
      <c r="O28" s="104"/>
      <c r="P28" s="104"/>
      <c r="Q28" s="104"/>
      <c r="R28" s="104"/>
      <c r="S28" s="104"/>
      <c r="T28" s="104"/>
      <c r="U28" s="121"/>
    </row>
    <row r="29" ht="13.5" hidden="1" spans="1:21">
      <c r="A29" s="102">
        <v>56</v>
      </c>
      <c r="B29" s="103" t="str">
        <f>[2]按行政村汇总!A60</f>
        <v>曹宅</v>
      </c>
      <c r="C29" s="103">
        <v>26</v>
      </c>
      <c r="D29" s="103" t="s">
        <v>143</v>
      </c>
      <c r="E29" s="103"/>
      <c r="F29" s="104"/>
      <c r="G29" s="104"/>
      <c r="H29" s="103"/>
      <c r="I29" s="104"/>
      <c r="J29" s="104"/>
      <c r="K29" s="104">
        <v>10</v>
      </c>
      <c r="L29" s="104" t="s">
        <v>124</v>
      </c>
      <c r="M29" s="113" t="s">
        <v>144</v>
      </c>
      <c r="N29" s="105" t="s">
        <v>79</v>
      </c>
      <c r="O29" s="104"/>
      <c r="P29" s="104"/>
      <c r="Q29" s="104"/>
      <c r="R29" s="104"/>
      <c r="S29" s="104"/>
      <c r="T29" s="104"/>
      <c r="U29" s="121"/>
    </row>
    <row r="30" ht="13.5" spans="1:21">
      <c r="A30" s="102">
        <v>57</v>
      </c>
      <c r="B30" s="103" t="str">
        <f>[2]按行政村汇总!A61</f>
        <v>曹宅</v>
      </c>
      <c r="C30" s="103">
        <v>27</v>
      </c>
      <c r="D30" s="103" t="s">
        <v>145</v>
      </c>
      <c r="E30" s="103"/>
      <c r="F30" s="104"/>
      <c r="G30" s="104"/>
      <c r="H30" s="103"/>
      <c r="I30" s="104"/>
      <c r="J30" s="104"/>
      <c r="K30" s="104">
        <v>10</v>
      </c>
      <c r="L30" s="112" t="s">
        <v>124</v>
      </c>
      <c r="M30" s="106" t="s">
        <v>146</v>
      </c>
      <c r="N30" s="105" t="s">
        <v>79</v>
      </c>
      <c r="O30" s="104" t="s">
        <v>79</v>
      </c>
      <c r="P30" s="104"/>
      <c r="Q30" s="104">
        <v>12</v>
      </c>
      <c r="R30" s="104" t="s">
        <v>88</v>
      </c>
      <c r="S30" s="104"/>
      <c r="T30" s="104"/>
      <c r="U30" s="121"/>
    </row>
    <row r="31" ht="13.5" hidden="1" spans="1:21">
      <c r="A31" s="102">
        <v>59</v>
      </c>
      <c r="B31" s="103" t="str">
        <f>[2]按行政村汇总!A64</f>
        <v>曹宅</v>
      </c>
      <c r="C31" s="103">
        <v>28</v>
      </c>
      <c r="D31" s="103" t="s">
        <v>147</v>
      </c>
      <c r="E31" s="103"/>
      <c r="F31" s="104"/>
      <c r="G31" s="104"/>
      <c r="H31" s="103"/>
      <c r="I31" s="104"/>
      <c r="J31" s="104"/>
      <c r="K31" s="104">
        <v>10</v>
      </c>
      <c r="L31" s="104" t="s">
        <v>124</v>
      </c>
      <c r="M31" s="114" t="s">
        <v>148</v>
      </c>
      <c r="N31" s="105" t="s">
        <v>79</v>
      </c>
      <c r="O31" s="104"/>
      <c r="P31" s="104"/>
      <c r="Q31" s="104"/>
      <c r="R31" s="104"/>
      <c r="S31" s="104"/>
      <c r="T31" s="104"/>
      <c r="U31" s="121"/>
    </row>
    <row r="32" ht="13.5" hidden="1" spans="1:21">
      <c r="A32" s="102">
        <v>61</v>
      </c>
      <c r="B32" s="103" t="str">
        <f>[2]按行政村汇总!A66</f>
        <v>曹宅</v>
      </c>
      <c r="C32" s="103">
        <v>29</v>
      </c>
      <c r="D32" s="103" t="s">
        <v>149</v>
      </c>
      <c r="E32" s="103"/>
      <c r="F32" s="104"/>
      <c r="G32" s="104"/>
      <c r="H32" s="103"/>
      <c r="I32" s="104"/>
      <c r="J32" s="104"/>
      <c r="K32" s="104">
        <v>10</v>
      </c>
      <c r="L32" s="104" t="s">
        <v>124</v>
      </c>
      <c r="M32" s="106" t="s">
        <v>150</v>
      </c>
      <c r="N32" s="105" t="s">
        <v>79</v>
      </c>
      <c r="O32" s="104"/>
      <c r="P32" s="104"/>
      <c r="Q32" s="104"/>
      <c r="R32" s="104"/>
      <c r="S32" s="104"/>
      <c r="T32" s="104"/>
      <c r="U32" s="121"/>
    </row>
    <row r="33" ht="24" hidden="1" spans="1:21">
      <c r="A33" s="102">
        <v>1</v>
      </c>
      <c r="B33" s="103" t="str">
        <f>[2]按行政村汇总!A11</f>
        <v>曹宅</v>
      </c>
      <c r="C33" s="103">
        <v>30</v>
      </c>
      <c r="D33" s="103" t="s">
        <v>9</v>
      </c>
      <c r="E33" s="103" t="s">
        <v>73</v>
      </c>
      <c r="F33" s="104" t="s">
        <v>57</v>
      </c>
      <c r="G33" s="104"/>
      <c r="H33" s="103"/>
      <c r="I33" s="104"/>
      <c r="J33" s="104"/>
      <c r="K33" s="104">
        <v>11</v>
      </c>
      <c r="L33" s="105" t="s">
        <v>151</v>
      </c>
      <c r="M33" s="105" t="s">
        <v>152</v>
      </c>
      <c r="N33" s="105" t="s">
        <v>79</v>
      </c>
      <c r="O33" s="104"/>
      <c r="P33" s="104"/>
      <c r="Q33" s="104"/>
      <c r="R33" s="104"/>
      <c r="S33" s="104"/>
      <c r="T33" s="104"/>
      <c r="U33" s="124"/>
    </row>
    <row r="34" ht="36" spans="1:21">
      <c r="A34" s="102">
        <v>16</v>
      </c>
      <c r="B34" s="103" t="str">
        <f>[2]按行政村汇总!A15</f>
        <v>曹宅</v>
      </c>
      <c r="C34" s="103">
        <v>31</v>
      </c>
      <c r="D34" s="103" t="s">
        <v>153</v>
      </c>
      <c r="E34" s="103" t="s">
        <v>73</v>
      </c>
      <c r="F34" s="104"/>
      <c r="G34" s="104"/>
      <c r="H34" s="103"/>
      <c r="I34" s="104" t="s">
        <v>75</v>
      </c>
      <c r="J34" s="104"/>
      <c r="K34" s="104">
        <v>11</v>
      </c>
      <c r="L34" s="105" t="s">
        <v>151</v>
      </c>
      <c r="M34" s="115" t="s">
        <v>154</v>
      </c>
      <c r="N34" s="105" t="s">
        <v>78</v>
      </c>
      <c r="O34" s="104" t="s">
        <v>79</v>
      </c>
      <c r="P34" s="104"/>
      <c r="Q34" s="104">
        <v>10</v>
      </c>
      <c r="R34" s="104" t="s">
        <v>94</v>
      </c>
      <c r="S34" s="104"/>
      <c r="T34" s="104"/>
      <c r="U34" s="122" t="s">
        <v>155</v>
      </c>
    </row>
    <row r="35" ht="13.5" spans="1:21">
      <c r="A35" s="102">
        <v>18</v>
      </c>
      <c r="B35" s="103" t="str">
        <f>[2]按行政村汇总!A36</f>
        <v>曹宅</v>
      </c>
      <c r="C35" s="103">
        <v>32</v>
      </c>
      <c r="D35" s="103" t="s">
        <v>156</v>
      </c>
      <c r="E35" s="103" t="s">
        <v>73</v>
      </c>
      <c r="F35" s="104"/>
      <c r="G35" s="104"/>
      <c r="H35" s="103"/>
      <c r="I35" s="104" t="s">
        <v>75</v>
      </c>
      <c r="J35" s="104"/>
      <c r="K35" s="104">
        <v>11</v>
      </c>
      <c r="L35" s="109" t="s">
        <v>151</v>
      </c>
      <c r="M35" s="105" t="s">
        <v>157</v>
      </c>
      <c r="N35" s="105" t="s">
        <v>79</v>
      </c>
      <c r="O35" s="104" t="s">
        <v>79</v>
      </c>
      <c r="P35" s="104"/>
      <c r="Q35" s="104">
        <v>10</v>
      </c>
      <c r="R35" s="104" t="s">
        <v>94</v>
      </c>
      <c r="S35" s="104"/>
      <c r="T35" s="104"/>
      <c r="U35" s="124"/>
    </row>
    <row r="36" ht="13.5" spans="1:21">
      <c r="A36" s="102">
        <v>22</v>
      </c>
      <c r="B36" s="103" t="str">
        <f>[2]按行政村汇总!A8</f>
        <v>曹宅</v>
      </c>
      <c r="C36" s="103">
        <v>33</v>
      </c>
      <c r="D36" s="103" t="s">
        <v>158</v>
      </c>
      <c r="E36" s="103"/>
      <c r="F36" s="104"/>
      <c r="G36" s="104"/>
      <c r="H36" s="103"/>
      <c r="I36" s="104"/>
      <c r="J36" s="104"/>
      <c r="K36" s="104">
        <v>11</v>
      </c>
      <c r="L36" s="104" t="s">
        <v>151</v>
      </c>
      <c r="M36" s="116" t="s">
        <v>159</v>
      </c>
      <c r="N36" s="105" t="s">
        <v>79</v>
      </c>
      <c r="O36" s="104" t="s">
        <v>79</v>
      </c>
      <c r="P36" s="104" t="s">
        <v>79</v>
      </c>
      <c r="Q36" s="104">
        <v>12</v>
      </c>
      <c r="R36" s="104" t="s">
        <v>88</v>
      </c>
      <c r="S36" s="104"/>
      <c r="T36" s="104"/>
      <c r="U36" s="124"/>
    </row>
    <row r="37" ht="13.5" hidden="1" spans="1:21">
      <c r="A37" s="102">
        <v>25</v>
      </c>
      <c r="B37" s="103" t="str">
        <f>[2]按行政村汇总!A12</f>
        <v>曹宅</v>
      </c>
      <c r="C37" s="103">
        <v>34</v>
      </c>
      <c r="D37" s="103" t="s">
        <v>160</v>
      </c>
      <c r="E37" s="103"/>
      <c r="F37" s="104"/>
      <c r="G37" s="104"/>
      <c r="H37" s="103"/>
      <c r="I37" s="104"/>
      <c r="J37" s="104"/>
      <c r="K37" s="104">
        <v>11</v>
      </c>
      <c r="L37" s="104" t="s">
        <v>151</v>
      </c>
      <c r="M37" s="111" t="s">
        <v>154</v>
      </c>
      <c r="N37" s="105" t="s">
        <v>79</v>
      </c>
      <c r="O37" s="104"/>
      <c r="P37" s="104"/>
      <c r="Q37" s="104"/>
      <c r="R37" s="104"/>
      <c r="S37" s="104"/>
      <c r="T37" s="104"/>
      <c r="U37" s="121"/>
    </row>
    <row r="38" ht="24" spans="1:21">
      <c r="A38" s="102">
        <v>27</v>
      </c>
      <c r="B38" s="103" t="str">
        <f>[2]按行政村汇总!A16</f>
        <v>曹宅</v>
      </c>
      <c r="C38" s="103">
        <v>35</v>
      </c>
      <c r="D38" s="103" t="s">
        <v>161</v>
      </c>
      <c r="E38" s="103"/>
      <c r="F38" s="104"/>
      <c r="G38" s="104"/>
      <c r="H38" s="103"/>
      <c r="I38" s="104"/>
      <c r="J38" s="104"/>
      <c r="K38" s="104">
        <v>11</v>
      </c>
      <c r="L38" s="112" t="s">
        <v>151</v>
      </c>
      <c r="M38" s="106" t="s">
        <v>162</v>
      </c>
      <c r="N38" s="105" t="s">
        <v>79</v>
      </c>
      <c r="O38" s="104" t="s">
        <v>79</v>
      </c>
      <c r="P38" s="104"/>
      <c r="Q38" s="104">
        <v>11</v>
      </c>
      <c r="R38" s="104" t="s">
        <v>81</v>
      </c>
      <c r="S38" s="104"/>
      <c r="T38" s="104"/>
      <c r="U38" s="121" t="s">
        <v>163</v>
      </c>
    </row>
    <row r="39" ht="13.5" hidden="1" spans="1:21">
      <c r="A39" s="102">
        <v>45</v>
      </c>
      <c r="B39" s="103" t="str">
        <f>[2]按行政村汇总!A41</f>
        <v>曹宅</v>
      </c>
      <c r="C39" s="103">
        <v>36</v>
      </c>
      <c r="D39" s="103" t="s">
        <v>164</v>
      </c>
      <c r="E39" s="103"/>
      <c r="F39" s="104"/>
      <c r="G39" s="104"/>
      <c r="H39" s="103"/>
      <c r="I39" s="104"/>
      <c r="J39" s="104"/>
      <c r="K39" s="104">
        <v>11</v>
      </c>
      <c r="L39" s="104" t="s">
        <v>151</v>
      </c>
      <c r="M39" s="117" t="s">
        <v>165</v>
      </c>
      <c r="N39" s="105" t="s">
        <v>79</v>
      </c>
      <c r="O39" s="104"/>
      <c r="P39" s="104"/>
      <c r="Q39" s="104"/>
      <c r="R39" s="104"/>
      <c r="S39" s="104"/>
      <c r="T39" s="104"/>
      <c r="U39" s="121"/>
    </row>
    <row r="40" ht="13.5" hidden="1" spans="1:21">
      <c r="A40" s="102">
        <v>47</v>
      </c>
      <c r="B40" s="103" t="str">
        <f>[2]按行政村汇总!A44</f>
        <v>曹宅</v>
      </c>
      <c r="C40" s="103">
        <v>37</v>
      </c>
      <c r="D40" s="103" t="s">
        <v>166</v>
      </c>
      <c r="E40" s="103"/>
      <c r="F40" s="104"/>
      <c r="G40" s="104"/>
      <c r="H40" s="103"/>
      <c r="I40" s="104"/>
      <c r="J40" s="104"/>
      <c r="K40" s="104">
        <v>11</v>
      </c>
      <c r="L40" s="112" t="s">
        <v>151</v>
      </c>
      <c r="M40" s="106" t="s">
        <v>167</v>
      </c>
      <c r="N40" s="105" t="s">
        <v>79</v>
      </c>
      <c r="O40" s="104"/>
      <c r="P40" s="104"/>
      <c r="Q40" s="104"/>
      <c r="R40" s="104"/>
      <c r="S40" s="104"/>
      <c r="T40" s="104"/>
      <c r="U40" s="121"/>
    </row>
    <row r="41" ht="13.5" hidden="1" spans="1:21">
      <c r="A41" s="102">
        <v>48</v>
      </c>
      <c r="B41" s="103" t="str">
        <f>[2]按行政村汇总!A48</f>
        <v>曹宅</v>
      </c>
      <c r="C41" s="103">
        <v>38</v>
      </c>
      <c r="D41" s="103" t="s">
        <v>168</v>
      </c>
      <c r="E41" s="103"/>
      <c r="F41" s="104"/>
      <c r="G41" s="104"/>
      <c r="H41" s="103"/>
      <c r="I41" s="104"/>
      <c r="J41" s="104"/>
      <c r="K41" s="104">
        <v>11</v>
      </c>
      <c r="L41" s="112" t="s">
        <v>151</v>
      </c>
      <c r="M41" s="107" t="s">
        <v>157</v>
      </c>
      <c r="N41" s="105" t="s">
        <v>79</v>
      </c>
      <c r="O41" s="104"/>
      <c r="P41" s="104"/>
      <c r="Q41" s="104"/>
      <c r="R41" s="104"/>
      <c r="S41" s="104"/>
      <c r="T41" s="104"/>
      <c r="U41" s="121"/>
    </row>
    <row r="42" ht="13.5" spans="1:21">
      <c r="A42" s="102">
        <v>52</v>
      </c>
      <c r="B42" s="103" t="str">
        <f>[2]按行政村汇总!A55</f>
        <v>曹宅</v>
      </c>
      <c r="C42" s="103">
        <v>39</v>
      </c>
      <c r="D42" s="103" t="s">
        <v>169</v>
      </c>
      <c r="E42" s="103"/>
      <c r="F42" s="104"/>
      <c r="G42" s="104"/>
      <c r="H42" s="103"/>
      <c r="I42" s="104"/>
      <c r="J42" s="104"/>
      <c r="K42" s="104">
        <v>11</v>
      </c>
      <c r="L42" s="112" t="s">
        <v>151</v>
      </c>
      <c r="M42" s="106" t="s">
        <v>139</v>
      </c>
      <c r="N42" s="105" t="s">
        <v>79</v>
      </c>
      <c r="O42" s="104" t="s">
        <v>79</v>
      </c>
      <c r="P42" s="104" t="s">
        <v>79</v>
      </c>
      <c r="Q42" s="104">
        <v>11</v>
      </c>
      <c r="R42" s="104" t="s">
        <v>88</v>
      </c>
      <c r="S42" s="104"/>
      <c r="T42" s="104"/>
      <c r="U42" s="121"/>
    </row>
    <row r="43" ht="13.5" hidden="1" spans="1:21">
      <c r="A43" s="102">
        <v>58</v>
      </c>
      <c r="B43" s="103" t="str">
        <f>[2]按行政村汇总!A63</f>
        <v>曹宅</v>
      </c>
      <c r="C43" s="103">
        <v>40</v>
      </c>
      <c r="D43" s="103" t="s">
        <v>170</v>
      </c>
      <c r="E43" s="103"/>
      <c r="F43" s="104"/>
      <c r="G43" s="104"/>
      <c r="H43" s="103"/>
      <c r="I43" s="104"/>
      <c r="J43" s="104"/>
      <c r="K43" s="104">
        <v>11</v>
      </c>
      <c r="L43" s="104" t="s">
        <v>151</v>
      </c>
      <c r="M43" s="113" t="s">
        <v>108</v>
      </c>
      <c r="N43" s="105" t="s">
        <v>79</v>
      </c>
      <c r="O43" s="104"/>
      <c r="P43" s="104"/>
      <c r="Q43" s="104"/>
      <c r="R43" s="104"/>
      <c r="S43" s="104"/>
      <c r="T43" s="104"/>
      <c r="U43" s="121"/>
    </row>
    <row r="44" ht="13.5" hidden="1" spans="1:21">
      <c r="A44" s="102">
        <v>60</v>
      </c>
      <c r="B44" s="103" t="str">
        <f>[2]按行政村汇总!A65</f>
        <v>曹宅</v>
      </c>
      <c r="C44" s="103">
        <v>41</v>
      </c>
      <c r="D44" s="103" t="s">
        <v>171</v>
      </c>
      <c r="E44" s="103"/>
      <c r="F44" s="104"/>
      <c r="G44" s="104"/>
      <c r="H44" s="103"/>
      <c r="I44" s="104"/>
      <c r="J44" s="104"/>
      <c r="K44" s="104">
        <v>11</v>
      </c>
      <c r="L44" s="112" t="s">
        <v>151</v>
      </c>
      <c r="M44" s="106" t="s">
        <v>172</v>
      </c>
      <c r="N44" s="105" t="s">
        <v>79</v>
      </c>
      <c r="O44" s="104"/>
      <c r="P44" s="104"/>
      <c r="Q44" s="104"/>
      <c r="R44" s="104"/>
      <c r="S44" s="104"/>
      <c r="T44" s="104"/>
      <c r="U44" s="121"/>
    </row>
    <row r="45" ht="13.5" spans="1:21">
      <c r="A45" s="102">
        <v>21</v>
      </c>
      <c r="B45" s="103" t="str">
        <f>[2]按行政村汇总!A6</f>
        <v>曹宅</v>
      </c>
      <c r="C45" s="103">
        <v>42</v>
      </c>
      <c r="D45" s="103" t="s">
        <v>173</v>
      </c>
      <c r="E45" s="103"/>
      <c r="F45" s="104"/>
      <c r="G45" s="104"/>
      <c r="H45" s="103"/>
      <c r="I45" s="104"/>
      <c r="J45" s="104"/>
      <c r="K45" s="104">
        <v>11</v>
      </c>
      <c r="L45" s="112" t="s">
        <v>151</v>
      </c>
      <c r="M45" s="118"/>
      <c r="N45" s="104" t="s">
        <v>79</v>
      </c>
      <c r="O45" s="104" t="s">
        <v>79</v>
      </c>
      <c r="P45" s="104" t="s">
        <v>79</v>
      </c>
      <c r="Q45" s="104">
        <v>11</v>
      </c>
      <c r="R45" s="104" t="s">
        <v>88</v>
      </c>
      <c r="S45" s="104"/>
      <c r="T45" s="104"/>
      <c r="U45" s="124"/>
    </row>
    <row r="46" ht="24" spans="1:21">
      <c r="A46" s="102">
        <v>23</v>
      </c>
      <c r="B46" s="103" t="str">
        <f>[2]按行政村汇总!A9</f>
        <v>曹宅</v>
      </c>
      <c r="C46" s="103">
        <v>43</v>
      </c>
      <c r="D46" s="103" t="s">
        <v>174</v>
      </c>
      <c r="E46" s="103"/>
      <c r="F46" s="104"/>
      <c r="G46" s="104"/>
      <c r="H46" s="103"/>
      <c r="I46" s="104"/>
      <c r="J46" s="104"/>
      <c r="K46" s="104">
        <v>11</v>
      </c>
      <c r="L46" s="104" t="s">
        <v>151</v>
      </c>
      <c r="M46" s="104"/>
      <c r="N46" s="104" t="s">
        <v>79</v>
      </c>
      <c r="O46" s="104" t="s">
        <v>79</v>
      </c>
      <c r="P46" s="104"/>
      <c r="Q46" s="104">
        <v>11</v>
      </c>
      <c r="R46" s="104" t="s">
        <v>88</v>
      </c>
      <c r="S46" s="104"/>
      <c r="T46" s="104"/>
      <c r="U46" s="124" t="s">
        <v>175</v>
      </c>
    </row>
    <row r="47" ht="13.5" hidden="1" spans="1:21">
      <c r="A47" s="102">
        <v>24</v>
      </c>
      <c r="B47" s="103" t="str">
        <f>[2]按行政村汇总!A10</f>
        <v>曹宅</v>
      </c>
      <c r="C47" s="103">
        <v>44</v>
      </c>
      <c r="D47" s="103" t="s">
        <v>176</v>
      </c>
      <c r="E47" s="103"/>
      <c r="F47" s="104"/>
      <c r="G47" s="104"/>
      <c r="H47" s="103"/>
      <c r="I47" s="104"/>
      <c r="J47" s="104"/>
      <c r="K47" s="104"/>
      <c r="L47" s="104"/>
      <c r="M47" s="119"/>
      <c r="N47" s="104"/>
      <c r="O47" s="104"/>
      <c r="P47" s="104"/>
      <c r="Q47" s="104"/>
      <c r="R47" s="104"/>
      <c r="S47" s="104"/>
      <c r="T47" s="104"/>
      <c r="U47" s="124"/>
    </row>
    <row r="48" ht="13.5" hidden="1" spans="1:21">
      <c r="A48" s="102">
        <v>26</v>
      </c>
      <c r="B48" s="103" t="str">
        <f>[2]按行政村汇总!A14</f>
        <v>曹宅</v>
      </c>
      <c r="C48" s="103">
        <v>45</v>
      </c>
      <c r="D48" s="103" t="s">
        <v>177</v>
      </c>
      <c r="E48" s="103"/>
      <c r="F48" s="104"/>
      <c r="G48" s="104"/>
      <c r="H48" s="103"/>
      <c r="I48" s="104"/>
      <c r="J48" s="104"/>
      <c r="K48" s="104"/>
      <c r="L48" s="112"/>
      <c r="M48" s="104"/>
      <c r="N48" s="104"/>
      <c r="O48" s="104"/>
      <c r="P48" s="104"/>
      <c r="Q48" s="104"/>
      <c r="R48" s="104"/>
      <c r="S48" s="104"/>
      <c r="T48" s="104"/>
      <c r="U48" s="121"/>
    </row>
    <row r="49" ht="13.5" spans="1:21">
      <c r="A49" s="102">
        <v>28</v>
      </c>
      <c r="B49" s="103" t="str">
        <f>[2]按行政村汇总!A17</f>
        <v>曹宅</v>
      </c>
      <c r="C49" s="103">
        <v>46</v>
      </c>
      <c r="D49" s="103" t="s">
        <v>178</v>
      </c>
      <c r="E49" s="103"/>
      <c r="F49" s="104"/>
      <c r="G49" s="104"/>
      <c r="H49" s="103"/>
      <c r="I49" s="104"/>
      <c r="J49" s="104"/>
      <c r="K49" s="104">
        <v>12</v>
      </c>
      <c r="L49" s="104"/>
      <c r="M49" s="120"/>
      <c r="N49" s="104"/>
      <c r="O49" s="104" t="s">
        <v>79</v>
      </c>
      <c r="P49" s="104"/>
      <c r="Q49" s="104">
        <v>12</v>
      </c>
      <c r="R49" s="104" t="s">
        <v>88</v>
      </c>
      <c r="S49" s="104"/>
      <c r="T49" s="104"/>
      <c r="U49" s="121"/>
    </row>
    <row r="50" ht="13.5" hidden="1" spans="1:21">
      <c r="A50" s="102">
        <v>29</v>
      </c>
      <c r="B50" s="103" t="str">
        <f>[2]按行政村汇总!A18</f>
        <v>曹宅</v>
      </c>
      <c r="C50" s="103">
        <v>47</v>
      </c>
      <c r="D50" s="103" t="s">
        <v>179</v>
      </c>
      <c r="E50" s="103"/>
      <c r="F50" s="104"/>
      <c r="G50" s="104"/>
      <c r="H50" s="103"/>
      <c r="I50" s="104"/>
      <c r="J50" s="104"/>
      <c r="K50" s="104"/>
      <c r="L50" s="112"/>
      <c r="M50" s="104"/>
      <c r="N50" s="104"/>
      <c r="O50" s="104"/>
      <c r="P50" s="104"/>
      <c r="Q50" s="104"/>
      <c r="R50" s="104"/>
      <c r="S50" s="104"/>
      <c r="T50" s="104"/>
      <c r="U50" s="121"/>
    </row>
    <row r="51" ht="13.5" hidden="1" spans="1:21">
      <c r="A51" s="102">
        <v>30</v>
      </c>
      <c r="B51" s="103" t="str">
        <f>[2]按行政村汇总!A19</f>
        <v>曹宅</v>
      </c>
      <c r="C51" s="103">
        <v>48</v>
      </c>
      <c r="D51" s="103" t="s">
        <v>180</v>
      </c>
      <c r="E51" s="103"/>
      <c r="F51" s="104"/>
      <c r="G51" s="104"/>
      <c r="H51" s="103"/>
      <c r="I51" s="104"/>
      <c r="J51" s="104"/>
      <c r="K51" s="104"/>
      <c r="L51" s="112"/>
      <c r="M51" s="104"/>
      <c r="N51" s="104"/>
      <c r="O51" s="104"/>
      <c r="P51" s="104"/>
      <c r="Q51" s="104"/>
      <c r="R51" s="104"/>
      <c r="S51" s="104"/>
      <c r="T51" s="104"/>
      <c r="U51" s="121"/>
    </row>
    <row r="52" ht="13.5" hidden="1" spans="1:21">
      <c r="A52" s="102">
        <v>31</v>
      </c>
      <c r="B52" s="103" t="str">
        <f>[2]按行政村汇总!A23</f>
        <v>曹宅</v>
      </c>
      <c r="C52" s="103">
        <v>49</v>
      </c>
      <c r="D52" s="103" t="s">
        <v>181</v>
      </c>
      <c r="E52" s="103"/>
      <c r="F52" s="104"/>
      <c r="G52" s="104"/>
      <c r="H52" s="103"/>
      <c r="I52" s="104"/>
      <c r="J52" s="104"/>
      <c r="K52" s="104"/>
      <c r="L52" s="104"/>
      <c r="M52" s="118"/>
      <c r="N52" s="104"/>
      <c r="O52" s="104"/>
      <c r="P52" s="104"/>
      <c r="Q52" s="104"/>
      <c r="R52" s="104"/>
      <c r="S52" s="104"/>
      <c r="T52" s="104"/>
      <c r="U52" s="121"/>
    </row>
    <row r="53" ht="13.5" hidden="1" spans="1:21">
      <c r="A53" s="102">
        <v>33</v>
      </c>
      <c r="B53" s="103" t="str">
        <f>[2]按行政村汇总!A28</f>
        <v>曹宅</v>
      </c>
      <c r="C53" s="103">
        <v>50</v>
      </c>
      <c r="D53" s="103" t="s">
        <v>182</v>
      </c>
      <c r="E53" s="103"/>
      <c r="F53" s="104"/>
      <c r="G53" s="104"/>
      <c r="H53" s="103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24"/>
    </row>
    <row r="54" ht="13.5" hidden="1" spans="1:21">
      <c r="A54" s="102">
        <v>34</v>
      </c>
      <c r="B54" s="103" t="str">
        <f>[2]按行政村汇总!A29</f>
        <v>曹宅</v>
      </c>
      <c r="C54" s="103">
        <v>51</v>
      </c>
      <c r="D54" s="103" t="s">
        <v>183</v>
      </c>
      <c r="E54" s="103"/>
      <c r="F54" s="104"/>
      <c r="G54" s="104"/>
      <c r="H54" s="103"/>
      <c r="I54" s="104"/>
      <c r="J54" s="104"/>
      <c r="K54" s="104"/>
      <c r="L54" s="104"/>
      <c r="M54" s="119"/>
      <c r="N54" s="104"/>
      <c r="O54" s="104"/>
      <c r="P54" s="104"/>
      <c r="Q54" s="104"/>
      <c r="R54" s="104"/>
      <c r="S54" s="104"/>
      <c r="T54" s="104"/>
      <c r="U54" s="121"/>
    </row>
    <row r="55" ht="13.5" spans="1:21">
      <c r="A55" s="102">
        <v>36</v>
      </c>
      <c r="B55" s="103" t="str">
        <f>[2]按行政村汇总!A31</f>
        <v>曹宅</v>
      </c>
      <c r="C55" s="103">
        <v>52</v>
      </c>
      <c r="D55" s="103" t="s">
        <v>184</v>
      </c>
      <c r="E55" s="103"/>
      <c r="F55" s="104"/>
      <c r="G55" s="104"/>
      <c r="H55" s="103"/>
      <c r="I55" s="104"/>
      <c r="J55" s="104"/>
      <c r="K55" s="104">
        <v>11</v>
      </c>
      <c r="L55" s="112" t="s">
        <v>151</v>
      </c>
      <c r="M55" s="104"/>
      <c r="N55" s="104" t="s">
        <v>79</v>
      </c>
      <c r="O55" s="104" t="s">
        <v>79</v>
      </c>
      <c r="P55" s="104" t="s">
        <v>79</v>
      </c>
      <c r="Q55" s="104">
        <v>11</v>
      </c>
      <c r="R55" s="104" t="s">
        <v>81</v>
      </c>
      <c r="S55" s="104">
        <v>6</v>
      </c>
      <c r="T55" s="104" t="s">
        <v>81</v>
      </c>
      <c r="U55" s="121"/>
    </row>
    <row r="56" ht="13.5" hidden="1" spans="1:21">
      <c r="A56" s="102">
        <v>40</v>
      </c>
      <c r="B56" s="103" t="str">
        <f>[2]按行政村汇总!A35</f>
        <v>曹宅</v>
      </c>
      <c r="C56" s="103">
        <v>53</v>
      </c>
      <c r="D56" s="103" t="s">
        <v>185</v>
      </c>
      <c r="E56" s="103"/>
      <c r="F56" s="104"/>
      <c r="G56" s="104"/>
      <c r="H56" s="103"/>
      <c r="I56" s="104"/>
      <c r="J56" s="104"/>
      <c r="K56" s="104"/>
      <c r="L56" s="112"/>
      <c r="M56" s="104"/>
      <c r="N56" s="104"/>
      <c r="O56" s="104"/>
      <c r="P56" s="104"/>
      <c r="Q56" s="104"/>
      <c r="R56" s="104"/>
      <c r="S56" s="104"/>
      <c r="T56" s="104"/>
      <c r="U56" s="121"/>
    </row>
    <row r="57" ht="13.5" spans="1:21">
      <c r="A57" s="102">
        <v>42</v>
      </c>
      <c r="B57" s="103" t="str">
        <f>[2]按行政村汇总!A38</f>
        <v>曹宅</v>
      </c>
      <c r="C57" s="103">
        <v>54</v>
      </c>
      <c r="D57" s="103" t="s">
        <v>186</v>
      </c>
      <c r="E57" s="103"/>
      <c r="F57" s="104"/>
      <c r="G57" s="104"/>
      <c r="H57" s="103"/>
      <c r="I57" s="104"/>
      <c r="J57" s="104"/>
      <c r="K57" s="104">
        <v>10</v>
      </c>
      <c r="L57" s="104" t="s">
        <v>124</v>
      </c>
      <c r="M57" s="118"/>
      <c r="N57" s="104" t="s">
        <v>79</v>
      </c>
      <c r="O57" s="104" t="s">
        <v>79</v>
      </c>
      <c r="P57" s="104"/>
      <c r="Q57" s="104">
        <v>10</v>
      </c>
      <c r="R57" s="104" t="s">
        <v>94</v>
      </c>
      <c r="S57" s="104"/>
      <c r="T57" s="104"/>
      <c r="U57" s="121"/>
    </row>
    <row r="58" ht="13.5" hidden="1" spans="1:21">
      <c r="A58" s="102">
        <v>43</v>
      </c>
      <c r="B58" s="103" t="str">
        <f>[2]按行政村汇总!A39</f>
        <v>曹宅</v>
      </c>
      <c r="C58" s="103">
        <v>55</v>
      </c>
      <c r="D58" s="103" t="s">
        <v>187</v>
      </c>
      <c r="E58" s="103"/>
      <c r="F58" s="104"/>
      <c r="G58" s="104"/>
      <c r="H58" s="103"/>
      <c r="I58" s="104"/>
      <c r="J58" s="104"/>
      <c r="K58" s="104"/>
      <c r="L58" s="104"/>
      <c r="M58" s="119"/>
      <c r="N58" s="104"/>
      <c r="O58" s="104"/>
      <c r="P58" s="104"/>
      <c r="Q58" s="104"/>
      <c r="R58" s="104"/>
      <c r="S58" s="104"/>
      <c r="T58" s="104"/>
      <c r="U58" s="121"/>
    </row>
    <row r="59" ht="13.5" hidden="1" spans="1:21">
      <c r="A59" s="102">
        <v>44</v>
      </c>
      <c r="B59" s="103" t="str">
        <f>[2]按行政村汇总!A40</f>
        <v>曹宅</v>
      </c>
      <c r="C59" s="103">
        <v>56</v>
      </c>
      <c r="D59" s="103" t="s">
        <v>188</v>
      </c>
      <c r="E59" s="103"/>
      <c r="F59" s="104"/>
      <c r="G59" s="104"/>
      <c r="H59" s="103"/>
      <c r="I59" s="104"/>
      <c r="J59" s="104"/>
      <c r="K59" s="104"/>
      <c r="L59" s="112"/>
      <c r="M59" s="104"/>
      <c r="N59" s="104"/>
      <c r="O59" s="104"/>
      <c r="P59" s="104"/>
      <c r="Q59" s="104"/>
      <c r="R59" s="104"/>
      <c r="S59" s="104"/>
      <c r="T59" s="104"/>
      <c r="U59" s="121"/>
    </row>
    <row r="60" ht="13.5" spans="1:21">
      <c r="A60" s="102">
        <v>46</v>
      </c>
      <c r="B60" s="103" t="str">
        <f>[2]按行政村汇总!A42</f>
        <v>曹宅</v>
      </c>
      <c r="C60" s="103">
        <v>57</v>
      </c>
      <c r="D60" s="103" t="s">
        <v>189</v>
      </c>
      <c r="E60" s="103"/>
      <c r="F60" s="104"/>
      <c r="G60" s="104"/>
      <c r="H60" s="103"/>
      <c r="I60" s="104"/>
      <c r="J60" s="104"/>
      <c r="K60" s="104">
        <v>10</v>
      </c>
      <c r="L60" s="112" t="s">
        <v>124</v>
      </c>
      <c r="M60" s="104"/>
      <c r="N60" s="104" t="s">
        <v>79</v>
      </c>
      <c r="O60" s="104" t="s">
        <v>79</v>
      </c>
      <c r="P60" s="104"/>
      <c r="Q60" s="104">
        <v>10</v>
      </c>
      <c r="R60" s="104" t="s">
        <v>94</v>
      </c>
      <c r="S60" s="104"/>
      <c r="T60" s="104"/>
      <c r="U60" s="121"/>
    </row>
    <row r="61" ht="13.5" hidden="1" spans="1:21">
      <c r="A61" s="102">
        <v>49</v>
      </c>
      <c r="B61" s="103" t="str">
        <f>[2]按行政村汇总!A49</f>
        <v>曹宅</v>
      </c>
      <c r="C61" s="103">
        <v>58</v>
      </c>
      <c r="D61" s="103" t="s">
        <v>190</v>
      </c>
      <c r="E61" s="103"/>
      <c r="F61" s="104"/>
      <c r="G61" s="104"/>
      <c r="H61" s="103"/>
      <c r="I61" s="104"/>
      <c r="J61" s="104"/>
      <c r="K61" s="104"/>
      <c r="L61" s="112"/>
      <c r="M61" s="104"/>
      <c r="N61" s="104"/>
      <c r="O61" s="104"/>
      <c r="P61" s="104"/>
      <c r="Q61" s="104"/>
      <c r="R61" s="104"/>
      <c r="S61" s="104"/>
      <c r="T61" s="104"/>
      <c r="U61" s="121"/>
    </row>
    <row r="62" ht="13.5" hidden="1" spans="1:21">
      <c r="A62" s="102">
        <v>50</v>
      </c>
      <c r="B62" s="103" t="str">
        <f>[2]按行政村汇总!A52</f>
        <v>曹宅</v>
      </c>
      <c r="C62" s="103">
        <v>59</v>
      </c>
      <c r="D62" s="103" t="s">
        <v>191</v>
      </c>
      <c r="E62" s="103"/>
      <c r="F62" s="104"/>
      <c r="G62" s="104"/>
      <c r="H62" s="103"/>
      <c r="I62" s="104"/>
      <c r="J62" s="104"/>
      <c r="K62" s="104"/>
      <c r="L62" s="112"/>
      <c r="M62" s="104"/>
      <c r="N62" s="104"/>
      <c r="O62" s="104"/>
      <c r="P62" s="104"/>
      <c r="Q62" s="104"/>
      <c r="R62" s="104"/>
      <c r="S62" s="104"/>
      <c r="T62" s="104"/>
      <c r="U62" s="121"/>
    </row>
    <row r="63" ht="13.5" spans="1:21">
      <c r="A63" s="102">
        <v>51</v>
      </c>
      <c r="B63" s="103" t="str">
        <f>[2]按行政村汇总!A53</f>
        <v>曹宅</v>
      </c>
      <c r="C63" s="103">
        <v>60</v>
      </c>
      <c r="D63" s="103" t="s">
        <v>192</v>
      </c>
      <c r="E63" s="103"/>
      <c r="F63" s="104"/>
      <c r="G63" s="104"/>
      <c r="H63" s="103"/>
      <c r="I63" s="104"/>
      <c r="J63" s="104"/>
      <c r="K63" s="104">
        <v>12</v>
      </c>
      <c r="L63" s="112"/>
      <c r="M63" s="104"/>
      <c r="N63" s="104"/>
      <c r="O63" s="104" t="s">
        <v>79</v>
      </c>
      <c r="P63" s="104"/>
      <c r="Q63" s="104">
        <v>12</v>
      </c>
      <c r="R63" s="104" t="s">
        <v>88</v>
      </c>
      <c r="S63" s="104"/>
      <c r="T63" s="104"/>
      <c r="U63" s="121"/>
    </row>
    <row r="64" ht="13.5" hidden="1" spans="1:21">
      <c r="A64" s="102">
        <v>54</v>
      </c>
      <c r="B64" s="103" t="str">
        <f>[2]按行政村汇总!A58</f>
        <v>曹宅</v>
      </c>
      <c r="C64" s="103">
        <v>61</v>
      </c>
      <c r="D64" s="103" t="s">
        <v>193</v>
      </c>
      <c r="E64" s="103"/>
      <c r="F64" s="104"/>
      <c r="G64" s="104"/>
      <c r="H64" s="103"/>
      <c r="I64" s="104"/>
      <c r="J64" s="104"/>
      <c r="K64" s="104"/>
      <c r="L64" s="112"/>
      <c r="M64" s="104"/>
      <c r="N64" s="104"/>
      <c r="O64" s="104"/>
      <c r="P64" s="104"/>
      <c r="Q64" s="104"/>
      <c r="R64" s="104"/>
      <c r="S64" s="104"/>
      <c r="T64" s="104"/>
      <c r="U64" s="121"/>
    </row>
    <row r="65" ht="13.5" hidden="1" spans="1:21">
      <c r="A65" s="102">
        <v>55</v>
      </c>
      <c r="B65" s="103" t="str">
        <f>[2]按行政村汇总!A59</f>
        <v>曹宅</v>
      </c>
      <c r="C65" s="103">
        <v>62</v>
      </c>
      <c r="D65" s="103" t="s">
        <v>194</v>
      </c>
      <c r="E65" s="103"/>
      <c r="F65" s="104"/>
      <c r="G65" s="104"/>
      <c r="H65" s="103"/>
      <c r="I65" s="104"/>
      <c r="J65" s="104"/>
      <c r="K65" s="104"/>
      <c r="L65" s="112"/>
      <c r="M65" s="104"/>
      <c r="N65" s="104"/>
      <c r="O65" s="104"/>
      <c r="P65" s="104"/>
      <c r="Q65" s="104"/>
      <c r="R65" s="104"/>
      <c r="S65" s="104"/>
      <c r="T65" s="104"/>
      <c r="U65" s="121"/>
    </row>
    <row r="66" ht="13.5" hidden="1" spans="1:21">
      <c r="A66" s="102">
        <v>63</v>
      </c>
      <c r="B66" s="103" t="str">
        <f>[2]按行政村汇总!A68</f>
        <v>曹宅</v>
      </c>
      <c r="C66" s="103">
        <v>63</v>
      </c>
      <c r="D66" s="103" t="s">
        <v>195</v>
      </c>
      <c r="E66" s="103"/>
      <c r="F66" s="104"/>
      <c r="G66" s="104"/>
      <c r="H66" s="103"/>
      <c r="I66" s="104"/>
      <c r="J66" s="104"/>
      <c r="K66" s="104"/>
      <c r="L66" s="104"/>
      <c r="M66" s="118"/>
      <c r="N66" s="104"/>
      <c r="O66" s="104"/>
      <c r="P66" s="104"/>
      <c r="Q66" s="104"/>
      <c r="R66" s="104"/>
      <c r="S66" s="104"/>
      <c r="T66" s="104"/>
      <c r="U66" s="121"/>
    </row>
    <row r="67" ht="24" spans="1:21">
      <c r="A67" s="102">
        <v>65</v>
      </c>
      <c r="B67" s="103" t="str">
        <f>[2]按行政村汇总!A80</f>
        <v>赤松</v>
      </c>
      <c r="C67" s="103">
        <v>1</v>
      </c>
      <c r="D67" s="103" t="s">
        <v>187</v>
      </c>
      <c r="E67" s="103" t="s">
        <v>73</v>
      </c>
      <c r="F67" s="104"/>
      <c r="G67" s="104" t="s">
        <v>74</v>
      </c>
      <c r="H67" s="104" t="s">
        <v>84</v>
      </c>
      <c r="I67" s="104" t="s">
        <v>75</v>
      </c>
      <c r="J67" s="104"/>
      <c r="K67" s="104">
        <v>8</v>
      </c>
      <c r="L67" s="125">
        <v>42247</v>
      </c>
      <c r="M67" s="104" t="s">
        <v>148</v>
      </c>
      <c r="N67" s="104" t="s">
        <v>78</v>
      </c>
      <c r="O67" s="104" t="s">
        <v>78</v>
      </c>
      <c r="P67" s="104" t="s">
        <v>78</v>
      </c>
      <c r="Q67" s="104">
        <v>11</v>
      </c>
      <c r="R67" s="104" t="s">
        <v>81</v>
      </c>
      <c r="S67" s="104">
        <v>10</v>
      </c>
      <c r="T67" s="104" t="s">
        <v>81</v>
      </c>
      <c r="U67" s="124" t="s">
        <v>196</v>
      </c>
    </row>
    <row r="68" ht="24" spans="1:21">
      <c r="A68" s="102">
        <v>67</v>
      </c>
      <c r="B68" s="103" t="str">
        <f>[2]按行政村汇总!A99</f>
        <v>赤松</v>
      </c>
      <c r="C68" s="103">
        <v>2</v>
      </c>
      <c r="D68" s="103" t="s">
        <v>197</v>
      </c>
      <c r="E68" s="103" t="s">
        <v>73</v>
      </c>
      <c r="F68" s="104"/>
      <c r="G68" s="104" t="s">
        <v>74</v>
      </c>
      <c r="H68" s="103"/>
      <c r="I68" s="104"/>
      <c r="J68" s="104"/>
      <c r="K68" s="104">
        <v>8</v>
      </c>
      <c r="L68" s="125">
        <v>42245</v>
      </c>
      <c r="M68" s="104" t="s">
        <v>198</v>
      </c>
      <c r="N68" s="104" t="s">
        <v>78</v>
      </c>
      <c r="O68" s="104" t="s">
        <v>78</v>
      </c>
      <c r="P68" s="104" t="s">
        <v>78</v>
      </c>
      <c r="Q68" s="104">
        <v>11</v>
      </c>
      <c r="R68" s="104" t="s">
        <v>81</v>
      </c>
      <c r="S68" s="104">
        <v>10</v>
      </c>
      <c r="T68" s="104" t="s">
        <v>81</v>
      </c>
      <c r="U68" s="121" t="s">
        <v>196</v>
      </c>
    </row>
    <row r="69" ht="13.5" spans="1:21">
      <c r="A69" s="102">
        <v>85</v>
      </c>
      <c r="B69" s="103" t="str">
        <f>[2]按行政村汇总!A71</f>
        <v>赤松</v>
      </c>
      <c r="C69" s="103">
        <v>3</v>
      </c>
      <c r="D69" s="103" t="s">
        <v>199</v>
      </c>
      <c r="E69" s="103"/>
      <c r="F69" s="104"/>
      <c r="G69" s="104"/>
      <c r="H69" s="103"/>
      <c r="I69" s="104"/>
      <c r="J69" s="104"/>
      <c r="K69" s="104">
        <v>8</v>
      </c>
      <c r="L69" s="125">
        <v>42247</v>
      </c>
      <c r="M69" s="104" t="s">
        <v>200</v>
      </c>
      <c r="N69" s="104"/>
      <c r="O69" s="104" t="s">
        <v>79</v>
      </c>
      <c r="P69" s="104" t="s">
        <v>79</v>
      </c>
      <c r="Q69" s="104">
        <v>10</v>
      </c>
      <c r="R69" s="104" t="s">
        <v>94</v>
      </c>
      <c r="S69" s="104">
        <v>6</v>
      </c>
      <c r="T69" s="104" t="s">
        <v>94</v>
      </c>
      <c r="U69" s="124"/>
    </row>
    <row r="70" ht="24" spans="1:21">
      <c r="A70" s="102">
        <v>78</v>
      </c>
      <c r="B70" s="103" t="str">
        <f>[2]按行政村汇总!A96</f>
        <v>赤松</v>
      </c>
      <c r="C70" s="103">
        <v>4</v>
      </c>
      <c r="D70" s="103" t="s">
        <v>201</v>
      </c>
      <c r="E70" s="103" t="s">
        <v>73</v>
      </c>
      <c r="F70" s="104"/>
      <c r="G70" s="104"/>
      <c r="H70" s="103" t="s">
        <v>101</v>
      </c>
      <c r="I70" s="104"/>
      <c r="J70" s="104"/>
      <c r="K70" s="104">
        <v>9</v>
      </c>
      <c r="L70" s="126">
        <v>42267</v>
      </c>
      <c r="M70" s="104" t="s">
        <v>202</v>
      </c>
      <c r="N70" s="104" t="s">
        <v>78</v>
      </c>
      <c r="O70" s="104" t="s">
        <v>78</v>
      </c>
      <c r="P70" s="104" t="s">
        <v>78</v>
      </c>
      <c r="Q70" s="104">
        <v>12</v>
      </c>
      <c r="R70" s="104" t="s">
        <v>81</v>
      </c>
      <c r="S70" s="104"/>
      <c r="T70" s="104"/>
      <c r="U70" s="121" t="s">
        <v>203</v>
      </c>
    </row>
    <row r="71" ht="24" spans="1:21">
      <c r="A71" s="102">
        <v>66</v>
      </c>
      <c r="B71" s="103" t="str">
        <f>[2]按行政村汇总!A93</f>
        <v>赤松</v>
      </c>
      <c r="C71" s="103">
        <v>5</v>
      </c>
      <c r="D71" s="103" t="s">
        <v>204</v>
      </c>
      <c r="E71" s="103" t="s">
        <v>73</v>
      </c>
      <c r="F71" s="104"/>
      <c r="G71" s="104" t="s">
        <v>74</v>
      </c>
      <c r="H71" s="103"/>
      <c r="I71" s="104"/>
      <c r="J71" s="104"/>
      <c r="K71" s="104">
        <v>9</v>
      </c>
      <c r="L71" s="126">
        <v>42267</v>
      </c>
      <c r="M71" s="104" t="s">
        <v>205</v>
      </c>
      <c r="N71" s="104" t="s">
        <v>78</v>
      </c>
      <c r="O71" s="104" t="s">
        <v>79</v>
      </c>
      <c r="P71" s="104" t="s">
        <v>79</v>
      </c>
      <c r="Q71" s="104">
        <v>11</v>
      </c>
      <c r="R71" s="104" t="s">
        <v>81</v>
      </c>
      <c r="S71" s="104">
        <v>6</v>
      </c>
      <c r="T71" s="104" t="s">
        <v>81</v>
      </c>
      <c r="U71" s="121" t="s">
        <v>196</v>
      </c>
    </row>
    <row r="72" ht="13.5" spans="1:21">
      <c r="A72" s="102">
        <v>82</v>
      </c>
      <c r="B72" s="103" t="str">
        <f>[2]按行政村汇总!A90</f>
        <v>赤松</v>
      </c>
      <c r="C72" s="103">
        <v>6</v>
      </c>
      <c r="D72" s="103" t="s">
        <v>206</v>
      </c>
      <c r="E72" s="103" t="s">
        <v>73</v>
      </c>
      <c r="F72" s="104"/>
      <c r="G72" s="104"/>
      <c r="H72" s="103"/>
      <c r="I72" s="104" t="s">
        <v>75</v>
      </c>
      <c r="J72" s="104"/>
      <c r="K72" s="104">
        <v>9</v>
      </c>
      <c r="L72" s="126">
        <v>42275</v>
      </c>
      <c r="M72" s="104" t="s">
        <v>207</v>
      </c>
      <c r="N72" s="104"/>
      <c r="O72" s="104" t="s">
        <v>79</v>
      </c>
      <c r="P72" s="104"/>
      <c r="Q72" s="104">
        <v>11</v>
      </c>
      <c r="R72" s="104" t="s">
        <v>81</v>
      </c>
      <c r="S72" s="104"/>
      <c r="T72" s="104"/>
      <c r="U72" s="122" t="s">
        <v>208</v>
      </c>
    </row>
    <row r="73" ht="13.5" hidden="1" spans="1:21">
      <c r="A73" s="102">
        <v>84</v>
      </c>
      <c r="B73" s="103" t="str">
        <f>[2]按行政村汇总!A89</f>
        <v>赤松</v>
      </c>
      <c r="C73" s="103">
        <v>7</v>
      </c>
      <c r="D73" s="103" t="s">
        <v>209</v>
      </c>
      <c r="E73" s="103" t="s">
        <v>73</v>
      </c>
      <c r="F73" s="104"/>
      <c r="G73" s="104"/>
      <c r="H73" s="103"/>
      <c r="I73" s="104"/>
      <c r="J73" s="104" t="s">
        <v>61</v>
      </c>
      <c r="K73" s="104">
        <v>9</v>
      </c>
      <c r="L73" s="126">
        <v>42264</v>
      </c>
      <c r="M73" s="104" t="s">
        <v>210</v>
      </c>
      <c r="N73" s="104"/>
      <c r="O73" s="104"/>
      <c r="P73" s="104"/>
      <c r="Q73" s="104"/>
      <c r="R73" s="104"/>
      <c r="S73" s="104"/>
      <c r="T73" s="104"/>
      <c r="U73" s="121"/>
    </row>
    <row r="74" ht="13.5" hidden="1" spans="1:21">
      <c r="A74" s="102">
        <v>90</v>
      </c>
      <c r="B74" s="103" t="str">
        <f>[2]按行政村汇总!A76</f>
        <v>赤松</v>
      </c>
      <c r="C74" s="103">
        <v>8</v>
      </c>
      <c r="D74" s="103" t="s">
        <v>211</v>
      </c>
      <c r="E74" s="103"/>
      <c r="F74" s="104"/>
      <c r="G74" s="104"/>
      <c r="H74" s="103"/>
      <c r="I74" s="104"/>
      <c r="J74" s="104"/>
      <c r="K74" s="104">
        <v>9</v>
      </c>
      <c r="L74" s="126">
        <v>42277</v>
      </c>
      <c r="M74" s="104" t="s">
        <v>212</v>
      </c>
      <c r="N74" s="104"/>
      <c r="O74" s="104"/>
      <c r="P74" s="104"/>
      <c r="Q74" s="104"/>
      <c r="R74" s="104"/>
      <c r="S74" s="104"/>
      <c r="T74" s="104"/>
      <c r="U74" s="121"/>
    </row>
    <row r="75" ht="13.5" spans="1:21">
      <c r="A75" s="102">
        <v>94</v>
      </c>
      <c r="B75" s="103" t="str">
        <f>[2]按行政村汇总!A85</f>
        <v>赤松</v>
      </c>
      <c r="C75" s="103">
        <v>9</v>
      </c>
      <c r="D75" s="103" t="s">
        <v>213</v>
      </c>
      <c r="E75" s="103"/>
      <c r="F75" s="104"/>
      <c r="G75" s="104"/>
      <c r="H75" s="103"/>
      <c r="I75" s="104"/>
      <c r="J75" s="104"/>
      <c r="K75" s="104">
        <v>9</v>
      </c>
      <c r="L75" s="126">
        <v>42276</v>
      </c>
      <c r="M75" s="104" t="s">
        <v>214</v>
      </c>
      <c r="N75" s="104"/>
      <c r="O75" s="104" t="s">
        <v>79</v>
      </c>
      <c r="P75" s="104" t="s">
        <v>79</v>
      </c>
      <c r="Q75" s="104">
        <v>10</v>
      </c>
      <c r="R75" s="104" t="s">
        <v>94</v>
      </c>
      <c r="S75" s="104">
        <v>6</v>
      </c>
      <c r="T75" s="104" t="s">
        <v>94</v>
      </c>
      <c r="U75" s="121"/>
    </row>
    <row r="76" ht="13.5" hidden="1" spans="1:21">
      <c r="A76" s="102">
        <v>97</v>
      </c>
      <c r="B76" s="103" t="str">
        <f>[2]按行政村汇总!A92</f>
        <v>赤松</v>
      </c>
      <c r="C76" s="103">
        <v>10</v>
      </c>
      <c r="D76" s="103" t="s">
        <v>215</v>
      </c>
      <c r="E76" s="103"/>
      <c r="F76" s="104"/>
      <c r="G76" s="104"/>
      <c r="H76" s="103"/>
      <c r="I76" s="104"/>
      <c r="J76" s="104"/>
      <c r="K76" s="104">
        <v>9</v>
      </c>
      <c r="L76" s="126">
        <v>42277</v>
      </c>
      <c r="M76" s="104" t="s">
        <v>216</v>
      </c>
      <c r="N76" s="104"/>
      <c r="O76" s="104"/>
      <c r="P76" s="104"/>
      <c r="Q76" s="104"/>
      <c r="R76" s="104"/>
      <c r="S76" s="104"/>
      <c r="T76" s="104"/>
      <c r="U76" s="121"/>
    </row>
    <row r="77" ht="13.5" hidden="1" spans="1:21">
      <c r="A77" s="102">
        <v>100</v>
      </c>
      <c r="B77" s="103" t="str">
        <f>[2]按行政村汇总!A98</f>
        <v>赤松</v>
      </c>
      <c r="C77" s="103">
        <v>11</v>
      </c>
      <c r="D77" s="103" t="s">
        <v>217</v>
      </c>
      <c r="E77" s="103"/>
      <c r="F77" s="104"/>
      <c r="G77" s="104"/>
      <c r="H77" s="103"/>
      <c r="I77" s="104"/>
      <c r="J77" s="104"/>
      <c r="K77" s="104">
        <v>9</v>
      </c>
      <c r="L77" s="126">
        <v>42274</v>
      </c>
      <c r="M77" s="104" t="s">
        <v>218</v>
      </c>
      <c r="N77" s="104"/>
      <c r="O77" s="104"/>
      <c r="P77" s="104"/>
      <c r="Q77" s="104"/>
      <c r="R77" s="104"/>
      <c r="S77" s="104"/>
      <c r="T77" s="104"/>
      <c r="U77" s="121"/>
    </row>
    <row r="78" ht="24" spans="1:21">
      <c r="A78" s="102">
        <v>64</v>
      </c>
      <c r="B78" s="103" t="str">
        <f>[2]按行政村汇总!A103</f>
        <v>赤松</v>
      </c>
      <c r="C78" s="103">
        <v>12</v>
      </c>
      <c r="D78" s="103" t="s">
        <v>219</v>
      </c>
      <c r="E78" s="103" t="s">
        <v>73</v>
      </c>
      <c r="F78" s="104" t="s">
        <v>57</v>
      </c>
      <c r="G78" s="104"/>
      <c r="H78" s="104" t="s">
        <v>84</v>
      </c>
      <c r="I78" s="104"/>
      <c r="J78" s="104"/>
      <c r="K78" s="104">
        <v>10</v>
      </c>
      <c r="L78" s="127">
        <v>42302</v>
      </c>
      <c r="M78" s="104" t="s">
        <v>220</v>
      </c>
      <c r="N78" s="104"/>
      <c r="O78" s="104" t="s">
        <v>79</v>
      </c>
      <c r="P78" s="104" t="s">
        <v>79</v>
      </c>
      <c r="Q78" s="104">
        <v>11</v>
      </c>
      <c r="R78" s="104" t="s">
        <v>81</v>
      </c>
      <c r="S78" s="104">
        <v>6</v>
      </c>
      <c r="T78" s="104" t="s">
        <v>81</v>
      </c>
      <c r="U78" s="121"/>
    </row>
    <row r="79" ht="13.5" spans="1:21">
      <c r="A79" s="102">
        <v>71</v>
      </c>
      <c r="B79" s="103" t="str">
        <f>[2]按行政村汇总!A97</f>
        <v>赤松</v>
      </c>
      <c r="C79" s="103">
        <v>13</v>
      </c>
      <c r="D79" s="103" t="s">
        <v>221</v>
      </c>
      <c r="E79" s="103" t="s">
        <v>73</v>
      </c>
      <c r="F79" s="104"/>
      <c r="G79" s="104"/>
      <c r="H79" s="104" t="s">
        <v>84</v>
      </c>
      <c r="I79" s="104"/>
      <c r="J79" s="104"/>
      <c r="K79" s="104">
        <v>10</v>
      </c>
      <c r="L79" s="127">
        <v>42297</v>
      </c>
      <c r="M79" s="104" t="s">
        <v>222</v>
      </c>
      <c r="N79" s="104"/>
      <c r="O79" s="104" t="s">
        <v>79</v>
      </c>
      <c r="P79" s="104" t="s">
        <v>79</v>
      </c>
      <c r="Q79" s="104">
        <v>12</v>
      </c>
      <c r="R79" s="104" t="s">
        <v>81</v>
      </c>
      <c r="S79" s="104"/>
      <c r="T79" s="104"/>
      <c r="U79" s="121"/>
    </row>
    <row r="80" ht="24" hidden="1" spans="1:21">
      <c r="A80" s="102">
        <v>79</v>
      </c>
      <c r="B80" s="103" t="str">
        <f>[2]按行政村汇总!A100</f>
        <v>赤松</v>
      </c>
      <c r="C80" s="103">
        <v>14</v>
      </c>
      <c r="D80" s="103" t="s">
        <v>223</v>
      </c>
      <c r="E80" s="103" t="s">
        <v>73</v>
      </c>
      <c r="F80" s="104"/>
      <c r="G80" s="104"/>
      <c r="H80" s="103" t="s">
        <v>101</v>
      </c>
      <c r="I80" s="104"/>
      <c r="J80" s="104"/>
      <c r="K80" s="104">
        <v>10</v>
      </c>
      <c r="L80" s="127">
        <v>42307</v>
      </c>
      <c r="M80" s="104" t="s">
        <v>224</v>
      </c>
      <c r="N80" s="104"/>
      <c r="O80" s="104"/>
      <c r="P80" s="104"/>
      <c r="Q80" s="104"/>
      <c r="R80" s="104"/>
      <c r="S80" s="104"/>
      <c r="T80" s="104"/>
      <c r="U80" s="121"/>
    </row>
    <row r="81" ht="13.5" spans="1:21">
      <c r="A81" s="102">
        <v>80</v>
      </c>
      <c r="B81" s="103" t="str">
        <f>[2]按行政村汇总!A69</f>
        <v>赤松</v>
      </c>
      <c r="C81" s="103">
        <v>15</v>
      </c>
      <c r="D81" s="103" t="s">
        <v>225</v>
      </c>
      <c r="E81" s="103" t="s">
        <v>73</v>
      </c>
      <c r="F81" s="104"/>
      <c r="G81" s="104"/>
      <c r="H81" s="103"/>
      <c r="I81" s="104" t="s">
        <v>75</v>
      </c>
      <c r="J81" s="104"/>
      <c r="K81" s="104">
        <v>10</v>
      </c>
      <c r="L81" s="127">
        <v>42297</v>
      </c>
      <c r="M81" s="104" t="s">
        <v>226</v>
      </c>
      <c r="N81" s="104"/>
      <c r="O81" s="104" t="s">
        <v>79</v>
      </c>
      <c r="P81" s="104" t="s">
        <v>79</v>
      </c>
      <c r="Q81" s="104">
        <v>11</v>
      </c>
      <c r="R81" s="104" t="s">
        <v>81</v>
      </c>
      <c r="S81" s="104">
        <v>6</v>
      </c>
      <c r="T81" s="104" t="s">
        <v>81</v>
      </c>
      <c r="U81" s="121"/>
    </row>
    <row r="82" ht="13.5" spans="1:21">
      <c r="A82" s="102">
        <v>86</v>
      </c>
      <c r="B82" s="103" t="str">
        <f>[2]按行政村汇总!A72</f>
        <v>赤松</v>
      </c>
      <c r="C82" s="103">
        <v>16</v>
      </c>
      <c r="D82" s="103" t="s">
        <v>227</v>
      </c>
      <c r="E82" s="103"/>
      <c r="F82" s="104"/>
      <c r="G82" s="104"/>
      <c r="H82" s="103"/>
      <c r="I82" s="104"/>
      <c r="J82" s="104"/>
      <c r="K82" s="104">
        <v>10</v>
      </c>
      <c r="L82" s="127">
        <v>42286</v>
      </c>
      <c r="M82" s="104" t="s">
        <v>228</v>
      </c>
      <c r="N82" s="104"/>
      <c r="O82" s="104" t="s">
        <v>79</v>
      </c>
      <c r="P82" s="104" t="s">
        <v>79</v>
      </c>
      <c r="Q82" s="104">
        <v>11</v>
      </c>
      <c r="R82" s="104" t="s">
        <v>81</v>
      </c>
      <c r="S82" s="104">
        <v>6</v>
      </c>
      <c r="T82" s="104" t="s">
        <v>81</v>
      </c>
      <c r="U82" s="121"/>
    </row>
    <row r="83" ht="13.5" hidden="1" spans="1:21">
      <c r="A83" s="102">
        <v>92</v>
      </c>
      <c r="B83" s="103" t="str">
        <f>[2]按行政村汇总!A79</f>
        <v>赤松</v>
      </c>
      <c r="C83" s="103">
        <v>17</v>
      </c>
      <c r="D83" s="103" t="s">
        <v>229</v>
      </c>
      <c r="E83" s="103"/>
      <c r="F83" s="104"/>
      <c r="G83" s="104"/>
      <c r="H83" s="103"/>
      <c r="I83" s="104"/>
      <c r="J83" s="104"/>
      <c r="K83" s="104">
        <v>10</v>
      </c>
      <c r="L83" s="127">
        <v>42304</v>
      </c>
      <c r="M83" s="104" t="s">
        <v>230</v>
      </c>
      <c r="N83" s="104"/>
      <c r="O83" s="104"/>
      <c r="P83" s="104"/>
      <c r="Q83" s="104"/>
      <c r="R83" s="104"/>
      <c r="S83" s="104"/>
      <c r="T83" s="104"/>
      <c r="U83" s="121"/>
    </row>
    <row r="84" ht="13.5" hidden="1" spans="1:21">
      <c r="A84" s="102">
        <v>93</v>
      </c>
      <c r="B84" s="103" t="str">
        <f>[2]按行政村汇总!A82</f>
        <v>赤松</v>
      </c>
      <c r="C84" s="103">
        <v>18</v>
      </c>
      <c r="D84" s="103" t="s">
        <v>231</v>
      </c>
      <c r="E84" s="103"/>
      <c r="F84" s="104"/>
      <c r="G84" s="104"/>
      <c r="H84" s="103"/>
      <c r="I84" s="104"/>
      <c r="J84" s="104"/>
      <c r="K84" s="104">
        <v>10</v>
      </c>
      <c r="L84" s="127">
        <v>42308</v>
      </c>
      <c r="M84" s="104" t="s">
        <v>232</v>
      </c>
      <c r="N84" s="104"/>
      <c r="O84" s="104"/>
      <c r="P84" s="104"/>
      <c r="Q84" s="104"/>
      <c r="R84" s="104"/>
      <c r="S84" s="104"/>
      <c r="T84" s="104"/>
      <c r="U84" s="121"/>
    </row>
    <row r="85" ht="13.5" hidden="1" spans="1:21">
      <c r="A85" s="102">
        <v>96</v>
      </c>
      <c r="B85" s="103" t="str">
        <f>[2]按行政村汇总!A87</f>
        <v>赤松</v>
      </c>
      <c r="C85" s="103">
        <v>19</v>
      </c>
      <c r="D85" s="103" t="s">
        <v>233</v>
      </c>
      <c r="E85" s="103"/>
      <c r="F85" s="104"/>
      <c r="G85" s="104"/>
      <c r="H85" s="103"/>
      <c r="I85" s="104"/>
      <c r="J85" s="104"/>
      <c r="K85" s="104">
        <v>10</v>
      </c>
      <c r="L85" s="127">
        <v>42308</v>
      </c>
      <c r="M85" s="104" t="s">
        <v>234</v>
      </c>
      <c r="N85" s="104"/>
      <c r="O85" s="104"/>
      <c r="P85" s="104"/>
      <c r="Q85" s="104"/>
      <c r="R85" s="104"/>
      <c r="S85" s="104"/>
      <c r="T85" s="104"/>
      <c r="U85" s="121"/>
    </row>
    <row r="86" ht="24" spans="1:21">
      <c r="A86" s="102">
        <v>99</v>
      </c>
      <c r="B86" s="103" t="str">
        <f>[2]按行政村汇总!A95</f>
        <v>赤松</v>
      </c>
      <c r="C86" s="103">
        <v>20</v>
      </c>
      <c r="D86" s="103" t="s">
        <v>235</v>
      </c>
      <c r="E86" s="103"/>
      <c r="F86" s="104"/>
      <c r="G86" s="104"/>
      <c r="H86" s="103"/>
      <c r="I86" s="104"/>
      <c r="J86" s="104"/>
      <c r="K86" s="104">
        <v>10</v>
      </c>
      <c r="L86" s="127">
        <v>42286</v>
      </c>
      <c r="M86" s="104" t="s">
        <v>236</v>
      </c>
      <c r="N86" s="104"/>
      <c r="O86" s="104" t="s">
        <v>79</v>
      </c>
      <c r="P86" s="104"/>
      <c r="Q86" s="104">
        <v>10</v>
      </c>
      <c r="R86" s="104" t="s">
        <v>94</v>
      </c>
      <c r="S86" s="104"/>
      <c r="T86" s="104"/>
      <c r="U86" s="122" t="s">
        <v>237</v>
      </c>
    </row>
    <row r="87" ht="13.5" hidden="1" spans="1:21">
      <c r="A87" s="102">
        <v>102</v>
      </c>
      <c r="B87" s="103" t="str">
        <f>[2]按行政村汇总!A106</f>
        <v>赤松</v>
      </c>
      <c r="C87" s="103">
        <v>21</v>
      </c>
      <c r="D87" s="103" t="s">
        <v>238</v>
      </c>
      <c r="E87" s="103"/>
      <c r="F87" s="104"/>
      <c r="G87" s="104"/>
      <c r="H87" s="103"/>
      <c r="I87" s="104"/>
      <c r="J87" s="104"/>
      <c r="K87" s="104">
        <v>10</v>
      </c>
      <c r="L87" s="127">
        <v>42307</v>
      </c>
      <c r="M87" s="104" t="s">
        <v>239</v>
      </c>
      <c r="N87" s="104"/>
      <c r="O87" s="104"/>
      <c r="P87" s="104"/>
      <c r="Q87" s="104"/>
      <c r="R87" s="104"/>
      <c r="S87" s="104"/>
      <c r="T87" s="104"/>
      <c r="U87" s="121"/>
    </row>
    <row r="88" ht="13.5" hidden="1" spans="1:21">
      <c r="A88" s="102">
        <v>68</v>
      </c>
      <c r="B88" s="103" t="str">
        <f>[2]按行政村汇总!A78</f>
        <v>赤松</v>
      </c>
      <c r="C88" s="103">
        <v>22</v>
      </c>
      <c r="D88" s="103" t="s">
        <v>240</v>
      </c>
      <c r="E88" s="103" t="s">
        <v>73</v>
      </c>
      <c r="F88" s="104"/>
      <c r="G88" s="104"/>
      <c r="H88" s="104" t="s">
        <v>84</v>
      </c>
      <c r="I88" s="104"/>
      <c r="J88" s="104"/>
      <c r="K88" s="104">
        <v>11</v>
      </c>
      <c r="L88" s="128">
        <v>42338</v>
      </c>
      <c r="M88" s="104" t="s">
        <v>241</v>
      </c>
      <c r="N88" s="104"/>
      <c r="O88" s="104"/>
      <c r="P88" s="104"/>
      <c r="Q88" s="104"/>
      <c r="R88" s="104"/>
      <c r="S88" s="104"/>
      <c r="T88" s="104"/>
      <c r="U88" s="121"/>
    </row>
    <row r="89" ht="24" hidden="1" spans="1:21">
      <c r="A89" s="102">
        <v>72</v>
      </c>
      <c r="B89" s="103" t="str">
        <f>[2]按行政村汇总!A102</f>
        <v>赤松</v>
      </c>
      <c r="C89" s="103">
        <v>23</v>
      </c>
      <c r="D89" s="103" t="s">
        <v>242</v>
      </c>
      <c r="E89" s="103" t="s">
        <v>73</v>
      </c>
      <c r="F89" s="104"/>
      <c r="G89" s="104"/>
      <c r="H89" s="104" t="s">
        <v>84</v>
      </c>
      <c r="I89" s="104"/>
      <c r="J89" s="104"/>
      <c r="K89" s="104">
        <v>11</v>
      </c>
      <c r="L89" s="128">
        <v>42335</v>
      </c>
      <c r="M89" s="104" t="s">
        <v>243</v>
      </c>
      <c r="N89" s="104"/>
      <c r="O89" s="104"/>
      <c r="P89" s="104"/>
      <c r="Q89" s="104"/>
      <c r="R89" s="104"/>
      <c r="S89" s="104"/>
      <c r="T89" s="104"/>
      <c r="U89" s="121"/>
    </row>
    <row r="90" ht="13.5" hidden="1" spans="1:21">
      <c r="A90" s="102">
        <v>75</v>
      </c>
      <c r="B90" s="103" t="str">
        <f>[2]按行政村汇总!A70</f>
        <v>赤松</v>
      </c>
      <c r="C90" s="103">
        <v>24</v>
      </c>
      <c r="D90" s="103" t="s">
        <v>244</v>
      </c>
      <c r="E90" s="103" t="s">
        <v>73</v>
      </c>
      <c r="F90" s="104"/>
      <c r="G90" s="104"/>
      <c r="H90" s="103" t="s">
        <v>245</v>
      </c>
      <c r="I90" s="104"/>
      <c r="J90" s="104"/>
      <c r="K90" s="104">
        <v>11</v>
      </c>
      <c r="L90" s="128">
        <v>42335</v>
      </c>
      <c r="M90" s="104" t="s">
        <v>246</v>
      </c>
      <c r="N90" s="104"/>
      <c r="O90" s="104"/>
      <c r="P90" s="104"/>
      <c r="Q90" s="104"/>
      <c r="R90" s="104"/>
      <c r="S90" s="104"/>
      <c r="T90" s="104"/>
      <c r="U90" s="121"/>
    </row>
    <row r="91" ht="13.5" hidden="1" spans="1:21">
      <c r="A91" s="102">
        <v>77</v>
      </c>
      <c r="B91" s="103" t="str">
        <f>[2]按行政村汇总!A105</f>
        <v>赤松</v>
      </c>
      <c r="C91" s="103">
        <v>25</v>
      </c>
      <c r="D91" s="103" t="s">
        <v>247</v>
      </c>
      <c r="E91" s="103" t="s">
        <v>73</v>
      </c>
      <c r="F91" s="104"/>
      <c r="G91" s="104"/>
      <c r="H91" s="103" t="s">
        <v>245</v>
      </c>
      <c r="I91" s="104"/>
      <c r="J91" s="104"/>
      <c r="K91" s="104">
        <v>11</v>
      </c>
      <c r="L91" s="128">
        <v>42316</v>
      </c>
      <c r="M91" s="104" t="s">
        <v>248</v>
      </c>
      <c r="N91" s="104"/>
      <c r="O91" s="104"/>
      <c r="P91" s="104"/>
      <c r="Q91" s="104"/>
      <c r="R91" s="104"/>
      <c r="S91" s="104"/>
      <c r="T91" s="104"/>
      <c r="U91" s="121"/>
    </row>
    <row r="92" ht="13.5" spans="1:21">
      <c r="A92" s="102">
        <v>81</v>
      </c>
      <c r="B92" s="103" t="str">
        <f>[2]按行政村汇总!A83</f>
        <v>赤松</v>
      </c>
      <c r="C92" s="103">
        <v>26</v>
      </c>
      <c r="D92" s="103" t="s">
        <v>249</v>
      </c>
      <c r="E92" s="103" t="s">
        <v>73</v>
      </c>
      <c r="F92" s="104"/>
      <c r="G92" s="104"/>
      <c r="H92" s="103"/>
      <c r="I92" s="104" t="s">
        <v>75</v>
      </c>
      <c r="J92" s="104"/>
      <c r="K92" s="104">
        <v>11</v>
      </c>
      <c r="L92" s="128">
        <v>42314</v>
      </c>
      <c r="M92" s="104" t="s">
        <v>250</v>
      </c>
      <c r="N92" s="104"/>
      <c r="O92" s="104" t="s">
        <v>79</v>
      </c>
      <c r="P92" s="104" t="s">
        <v>79</v>
      </c>
      <c r="Q92" s="104">
        <v>11</v>
      </c>
      <c r="R92" s="104" t="s">
        <v>81</v>
      </c>
      <c r="S92" s="104">
        <v>6</v>
      </c>
      <c r="T92" s="104" t="s">
        <v>81</v>
      </c>
      <c r="U92" s="124"/>
    </row>
    <row r="93" ht="13.5" hidden="1" spans="1:21">
      <c r="A93" s="102">
        <v>88</v>
      </c>
      <c r="B93" s="103" t="str">
        <f>[2]按行政村汇总!A74</f>
        <v>赤松</v>
      </c>
      <c r="C93" s="103">
        <v>27</v>
      </c>
      <c r="D93" s="103" t="s">
        <v>251</v>
      </c>
      <c r="E93" s="103"/>
      <c r="F93" s="104"/>
      <c r="G93" s="104"/>
      <c r="H93" s="103"/>
      <c r="I93" s="104"/>
      <c r="J93" s="104"/>
      <c r="K93" s="104">
        <v>11</v>
      </c>
      <c r="L93" s="128">
        <v>42335</v>
      </c>
      <c r="M93" s="104" t="s">
        <v>252</v>
      </c>
      <c r="N93" s="104"/>
      <c r="O93" s="104"/>
      <c r="P93" s="104"/>
      <c r="Q93" s="104"/>
      <c r="R93" s="104"/>
      <c r="S93" s="104"/>
      <c r="T93" s="104"/>
      <c r="U93" s="121"/>
    </row>
    <row r="94" ht="13.5" hidden="1" spans="1:21">
      <c r="A94" s="102">
        <v>95</v>
      </c>
      <c r="B94" s="103" t="str">
        <f>[2]按行政村汇总!A86</f>
        <v>赤松</v>
      </c>
      <c r="C94" s="103">
        <v>28</v>
      </c>
      <c r="D94" s="103" t="s">
        <v>253</v>
      </c>
      <c r="E94" s="103"/>
      <c r="F94" s="104"/>
      <c r="G94" s="104"/>
      <c r="H94" s="103"/>
      <c r="I94" s="104"/>
      <c r="J94" s="104"/>
      <c r="K94" s="104">
        <v>11</v>
      </c>
      <c r="L94" s="128">
        <v>42313</v>
      </c>
      <c r="M94" s="104" t="s">
        <v>254</v>
      </c>
      <c r="N94" s="104"/>
      <c r="O94" s="104"/>
      <c r="P94" s="104"/>
      <c r="Q94" s="104"/>
      <c r="R94" s="104"/>
      <c r="S94" s="104"/>
      <c r="T94" s="104"/>
      <c r="U94" s="121"/>
    </row>
    <row r="95" ht="13.5" hidden="1" spans="1:21">
      <c r="A95" s="102">
        <v>101</v>
      </c>
      <c r="B95" s="103" t="str">
        <f>[2]按行政村汇总!A101</f>
        <v>赤松</v>
      </c>
      <c r="C95" s="103">
        <v>29</v>
      </c>
      <c r="D95" s="103" t="s">
        <v>255</v>
      </c>
      <c r="E95" s="103"/>
      <c r="F95" s="104"/>
      <c r="G95" s="104"/>
      <c r="H95" s="103"/>
      <c r="I95" s="104"/>
      <c r="J95" s="104"/>
      <c r="K95" s="104">
        <v>11</v>
      </c>
      <c r="L95" s="128">
        <v>42323</v>
      </c>
      <c r="M95" s="104" t="s">
        <v>256</v>
      </c>
      <c r="N95" s="104"/>
      <c r="O95" s="104"/>
      <c r="P95" s="104"/>
      <c r="Q95" s="104"/>
      <c r="R95" s="104"/>
      <c r="S95" s="104"/>
      <c r="T95" s="104"/>
      <c r="U95" s="121"/>
    </row>
    <row r="96" ht="24" hidden="1" spans="1:21">
      <c r="A96" s="102">
        <v>69</v>
      </c>
      <c r="B96" s="103" t="str">
        <f>[2]按行政村汇总!A81</f>
        <v>赤松</v>
      </c>
      <c r="C96" s="103">
        <v>30</v>
      </c>
      <c r="D96" s="103" t="s">
        <v>257</v>
      </c>
      <c r="E96" s="103" t="s">
        <v>73</v>
      </c>
      <c r="F96" s="104" t="s">
        <v>57</v>
      </c>
      <c r="G96" s="104"/>
      <c r="H96" s="104" t="s">
        <v>84</v>
      </c>
      <c r="I96" s="104"/>
      <c r="J96" s="104"/>
      <c r="K96" s="104">
        <v>12</v>
      </c>
      <c r="L96" s="129">
        <v>42358</v>
      </c>
      <c r="M96" s="104" t="s">
        <v>258</v>
      </c>
      <c r="N96" s="104"/>
      <c r="O96" s="104"/>
      <c r="P96" s="104"/>
      <c r="Q96" s="104"/>
      <c r="R96" s="104"/>
      <c r="S96" s="104"/>
      <c r="T96" s="104"/>
      <c r="U96" s="121"/>
    </row>
    <row r="97" ht="13.5" hidden="1" spans="1:21">
      <c r="A97" s="102">
        <v>70</v>
      </c>
      <c r="B97" s="103" t="str">
        <f>[2]按行政村汇总!A88</f>
        <v>赤松</v>
      </c>
      <c r="C97" s="103">
        <v>31</v>
      </c>
      <c r="D97" s="103" t="s">
        <v>259</v>
      </c>
      <c r="E97" s="103" t="s">
        <v>73</v>
      </c>
      <c r="F97" s="104"/>
      <c r="G97" s="104"/>
      <c r="H97" s="104" t="s">
        <v>84</v>
      </c>
      <c r="I97" s="104"/>
      <c r="J97" s="104"/>
      <c r="K97" s="104">
        <v>12</v>
      </c>
      <c r="L97" s="129">
        <v>42368</v>
      </c>
      <c r="M97" s="104" t="s">
        <v>260</v>
      </c>
      <c r="N97" s="104"/>
      <c r="O97" s="104"/>
      <c r="P97" s="104"/>
      <c r="Q97" s="104"/>
      <c r="R97" s="104"/>
      <c r="S97" s="104"/>
      <c r="T97" s="104"/>
      <c r="U97" s="121"/>
    </row>
    <row r="98" ht="24" hidden="1" spans="1:21">
      <c r="A98" s="102">
        <v>73</v>
      </c>
      <c r="B98" s="103" t="str">
        <f>[2]按行政村汇总!A104</f>
        <v>赤松</v>
      </c>
      <c r="C98" s="103">
        <v>32</v>
      </c>
      <c r="D98" s="103" t="s">
        <v>261</v>
      </c>
      <c r="E98" s="103" t="s">
        <v>73</v>
      </c>
      <c r="F98" s="104" t="s">
        <v>57</v>
      </c>
      <c r="G98" s="104"/>
      <c r="H98" s="104" t="s">
        <v>84</v>
      </c>
      <c r="I98" s="104"/>
      <c r="J98" s="104"/>
      <c r="K98" s="104">
        <v>12</v>
      </c>
      <c r="L98" s="129">
        <v>42368</v>
      </c>
      <c r="M98" s="104" t="s">
        <v>262</v>
      </c>
      <c r="N98" s="104"/>
      <c r="O98" s="104"/>
      <c r="P98" s="104"/>
      <c r="Q98" s="104"/>
      <c r="R98" s="104"/>
      <c r="S98" s="104"/>
      <c r="T98" s="104"/>
      <c r="U98" s="121"/>
    </row>
    <row r="99" ht="13.5" hidden="1" spans="1:21">
      <c r="A99" s="102">
        <v>74</v>
      </c>
      <c r="B99" s="103" t="str">
        <f>[2]按行政村汇总!A107</f>
        <v>赤松</v>
      </c>
      <c r="C99" s="103">
        <v>33</v>
      </c>
      <c r="D99" s="103" t="s">
        <v>263</v>
      </c>
      <c r="E99" s="103" t="s">
        <v>73</v>
      </c>
      <c r="F99" s="104"/>
      <c r="G99" s="104"/>
      <c r="H99" s="104" t="s">
        <v>84</v>
      </c>
      <c r="I99" s="104"/>
      <c r="J99" s="104"/>
      <c r="K99" s="104">
        <v>12</v>
      </c>
      <c r="L99" s="129">
        <v>42358</v>
      </c>
      <c r="M99" s="104" t="s">
        <v>264</v>
      </c>
      <c r="N99" s="104"/>
      <c r="O99" s="104"/>
      <c r="P99" s="104"/>
      <c r="Q99" s="104"/>
      <c r="R99" s="104"/>
      <c r="S99" s="104"/>
      <c r="T99" s="104"/>
      <c r="U99" s="121"/>
    </row>
    <row r="100" ht="13.5" hidden="1" spans="1:21">
      <c r="A100" s="102">
        <v>76</v>
      </c>
      <c r="B100" s="103" t="str">
        <f>[2]按行政村汇总!A84</f>
        <v>赤松</v>
      </c>
      <c r="C100" s="103">
        <v>34</v>
      </c>
      <c r="D100" s="103" t="s">
        <v>265</v>
      </c>
      <c r="E100" s="103" t="s">
        <v>73</v>
      </c>
      <c r="F100" s="104"/>
      <c r="G100" s="104"/>
      <c r="H100" s="103" t="s">
        <v>245</v>
      </c>
      <c r="I100" s="104"/>
      <c r="J100" s="104"/>
      <c r="K100" s="104">
        <v>12</v>
      </c>
      <c r="L100" s="129">
        <v>42348</v>
      </c>
      <c r="M100" s="104" t="s">
        <v>266</v>
      </c>
      <c r="N100" s="104"/>
      <c r="O100" s="104"/>
      <c r="P100" s="104"/>
      <c r="Q100" s="104"/>
      <c r="R100" s="104"/>
      <c r="S100" s="104"/>
      <c r="T100" s="104"/>
      <c r="U100" s="121"/>
    </row>
    <row r="101" ht="13.5" hidden="1" spans="1:21">
      <c r="A101" s="102">
        <v>83</v>
      </c>
      <c r="B101" s="103" t="str">
        <f>[2]按行政村汇总!A91</f>
        <v>赤松</v>
      </c>
      <c r="C101" s="103">
        <v>35</v>
      </c>
      <c r="D101" s="103" t="s">
        <v>267</v>
      </c>
      <c r="E101" s="103" t="s">
        <v>73</v>
      </c>
      <c r="F101" s="104"/>
      <c r="G101" s="104"/>
      <c r="H101" s="103"/>
      <c r="I101" s="104" t="s">
        <v>75</v>
      </c>
      <c r="J101" s="104"/>
      <c r="K101" s="104">
        <v>12</v>
      </c>
      <c r="L101" s="129">
        <v>42367</v>
      </c>
      <c r="M101" s="104" t="s">
        <v>256</v>
      </c>
      <c r="N101" s="104"/>
      <c r="O101" s="104"/>
      <c r="P101" s="104"/>
      <c r="Q101" s="104"/>
      <c r="R101" s="104"/>
      <c r="S101" s="104"/>
      <c r="T101" s="104"/>
      <c r="U101" s="121"/>
    </row>
    <row r="102" ht="13.5" hidden="1" spans="1:21">
      <c r="A102" s="102">
        <v>87</v>
      </c>
      <c r="B102" s="103" t="str">
        <f>[2]按行政村汇总!A73</f>
        <v>赤松</v>
      </c>
      <c r="C102" s="103">
        <v>36</v>
      </c>
      <c r="D102" s="103" t="s">
        <v>268</v>
      </c>
      <c r="E102" s="103"/>
      <c r="F102" s="104"/>
      <c r="G102" s="104"/>
      <c r="H102" s="103"/>
      <c r="I102" s="104"/>
      <c r="J102" s="104"/>
      <c r="K102" s="104">
        <v>12</v>
      </c>
      <c r="L102" s="129">
        <v>42358</v>
      </c>
      <c r="M102" s="104" t="s">
        <v>205</v>
      </c>
      <c r="N102" s="104"/>
      <c r="O102" s="104"/>
      <c r="P102" s="104"/>
      <c r="Q102" s="104"/>
      <c r="R102" s="104"/>
      <c r="S102" s="104"/>
      <c r="T102" s="104"/>
      <c r="U102" s="121"/>
    </row>
    <row r="103" ht="13.5" hidden="1" spans="1:21">
      <c r="A103" s="102">
        <v>89</v>
      </c>
      <c r="B103" s="103" t="str">
        <f>[2]按行政村汇总!A75</f>
        <v>赤松</v>
      </c>
      <c r="C103" s="103">
        <v>37</v>
      </c>
      <c r="D103" s="103" t="s">
        <v>269</v>
      </c>
      <c r="E103" s="103"/>
      <c r="F103" s="104"/>
      <c r="G103" s="104"/>
      <c r="H103" s="103"/>
      <c r="I103" s="104"/>
      <c r="J103" s="104"/>
      <c r="K103" s="104">
        <v>12</v>
      </c>
      <c r="L103" s="129">
        <v>42368</v>
      </c>
      <c r="M103" s="104" t="s">
        <v>270</v>
      </c>
      <c r="N103" s="104"/>
      <c r="O103" s="104"/>
      <c r="P103" s="104"/>
      <c r="Q103" s="104"/>
      <c r="R103" s="104"/>
      <c r="S103" s="104"/>
      <c r="T103" s="104"/>
      <c r="U103" s="121"/>
    </row>
    <row r="104" ht="13.5" hidden="1" spans="1:21">
      <c r="A104" s="102">
        <v>91</v>
      </c>
      <c r="B104" s="103" t="str">
        <f>[2]按行政村汇总!A77</f>
        <v>赤松</v>
      </c>
      <c r="C104" s="103">
        <v>38</v>
      </c>
      <c r="D104" s="103" t="s">
        <v>271</v>
      </c>
      <c r="E104" s="103"/>
      <c r="F104" s="104"/>
      <c r="G104" s="104"/>
      <c r="H104" s="103"/>
      <c r="I104" s="104"/>
      <c r="J104" s="104"/>
      <c r="K104" s="104">
        <v>12</v>
      </c>
      <c r="L104" s="129">
        <v>42359</v>
      </c>
      <c r="M104" s="104" t="s">
        <v>272</v>
      </c>
      <c r="N104" s="104"/>
      <c r="O104" s="104"/>
      <c r="P104" s="104"/>
      <c r="Q104" s="104"/>
      <c r="R104" s="104"/>
      <c r="S104" s="104"/>
      <c r="T104" s="104"/>
      <c r="U104" s="121"/>
    </row>
    <row r="105" ht="13.5" hidden="1" spans="1:21">
      <c r="A105" s="102">
        <v>98</v>
      </c>
      <c r="B105" s="103" t="str">
        <f>[2]按行政村汇总!A94</f>
        <v>赤松</v>
      </c>
      <c r="C105" s="103">
        <v>39</v>
      </c>
      <c r="D105" s="103" t="s">
        <v>273</v>
      </c>
      <c r="E105" s="103"/>
      <c r="F105" s="104"/>
      <c r="G105" s="104"/>
      <c r="H105" s="103"/>
      <c r="I105" s="104"/>
      <c r="J105" s="104"/>
      <c r="K105" s="104">
        <v>12</v>
      </c>
      <c r="L105" s="129">
        <v>42348</v>
      </c>
      <c r="M105" s="104" t="s">
        <v>274</v>
      </c>
      <c r="N105" s="104"/>
      <c r="O105" s="104"/>
      <c r="P105" s="104"/>
      <c r="Q105" s="104"/>
      <c r="R105" s="104"/>
      <c r="S105" s="104"/>
      <c r="T105" s="104"/>
      <c r="U105" s="121"/>
    </row>
    <row r="106" ht="13.5" hidden="1" spans="1:21">
      <c r="A106" s="102">
        <v>103</v>
      </c>
      <c r="B106" s="103" t="str">
        <f>[2]按行政村汇总!A108</f>
        <v>赤松</v>
      </c>
      <c r="C106" s="103">
        <v>40</v>
      </c>
      <c r="D106" s="103" t="s">
        <v>275</v>
      </c>
      <c r="E106" s="103"/>
      <c r="F106" s="104"/>
      <c r="G106" s="104"/>
      <c r="H106" s="103"/>
      <c r="I106" s="104"/>
      <c r="J106" s="104"/>
      <c r="K106" s="104">
        <v>12</v>
      </c>
      <c r="L106" s="129">
        <v>42367</v>
      </c>
      <c r="M106" s="104" t="s">
        <v>276</v>
      </c>
      <c r="N106" s="104"/>
      <c r="O106" s="104"/>
      <c r="P106" s="104"/>
      <c r="Q106" s="104"/>
      <c r="R106" s="104"/>
      <c r="S106" s="104"/>
      <c r="T106" s="104"/>
      <c r="U106" s="121"/>
    </row>
    <row r="107" ht="24" spans="1:21">
      <c r="A107" s="102">
        <v>106</v>
      </c>
      <c r="B107" s="103" t="str">
        <f>[2]按行政村汇总!A109</f>
        <v>东孝</v>
      </c>
      <c r="C107" s="103">
        <v>1</v>
      </c>
      <c r="D107" s="103" t="s">
        <v>277</v>
      </c>
      <c r="E107" s="103" t="s">
        <v>73</v>
      </c>
      <c r="F107" s="104"/>
      <c r="G107" s="104" t="s">
        <v>12</v>
      </c>
      <c r="H107" s="103"/>
      <c r="I107" s="104"/>
      <c r="J107" s="104"/>
      <c r="K107" s="104">
        <v>8</v>
      </c>
      <c r="L107" s="130">
        <v>42244</v>
      </c>
      <c r="M107" s="104" t="s">
        <v>278</v>
      </c>
      <c r="N107" s="104" t="s">
        <v>79</v>
      </c>
      <c r="O107" s="104" t="s">
        <v>79</v>
      </c>
      <c r="P107" s="104" t="s">
        <v>79</v>
      </c>
      <c r="Q107" s="104">
        <v>9</v>
      </c>
      <c r="R107" s="104" t="s">
        <v>94</v>
      </c>
      <c r="S107" s="104">
        <v>6</v>
      </c>
      <c r="T107" s="104" t="s">
        <v>94</v>
      </c>
      <c r="U107" s="121" t="s">
        <v>279</v>
      </c>
    </row>
    <row r="108" ht="24" spans="1:21">
      <c r="A108" s="102">
        <v>109</v>
      </c>
      <c r="B108" s="103" t="str">
        <f>[2]按行政村汇总!A112</f>
        <v>东孝</v>
      </c>
      <c r="C108" s="103">
        <v>2</v>
      </c>
      <c r="D108" s="103" t="s">
        <v>280</v>
      </c>
      <c r="E108" s="103" t="s">
        <v>73</v>
      </c>
      <c r="F108" s="104"/>
      <c r="G108" s="104" t="s">
        <v>12</v>
      </c>
      <c r="H108" s="103"/>
      <c r="I108" s="104"/>
      <c r="J108" s="104"/>
      <c r="K108" s="104">
        <v>8</v>
      </c>
      <c r="L108" s="131">
        <v>8.28</v>
      </c>
      <c r="M108" s="104" t="s">
        <v>281</v>
      </c>
      <c r="N108" s="104" t="s">
        <v>78</v>
      </c>
      <c r="O108" s="104" t="s">
        <v>79</v>
      </c>
      <c r="P108" s="104" t="s">
        <v>79</v>
      </c>
      <c r="Q108" s="104">
        <v>9</v>
      </c>
      <c r="R108" s="104" t="s">
        <v>94</v>
      </c>
      <c r="S108" s="104">
        <v>6</v>
      </c>
      <c r="T108" s="104" t="s">
        <v>94</v>
      </c>
      <c r="U108" s="121" t="s">
        <v>282</v>
      </c>
    </row>
    <row r="109" ht="24" spans="1:21">
      <c r="A109" s="102">
        <v>115</v>
      </c>
      <c r="B109" s="103" t="str">
        <f>[2]按行政村汇总!A118</f>
        <v>东孝</v>
      </c>
      <c r="C109" s="103">
        <v>3</v>
      </c>
      <c r="D109" s="103" t="s">
        <v>283</v>
      </c>
      <c r="E109" s="103" t="s">
        <v>73</v>
      </c>
      <c r="F109" s="104"/>
      <c r="G109" s="104" t="s">
        <v>12</v>
      </c>
      <c r="H109" s="103"/>
      <c r="I109" s="104"/>
      <c r="J109" s="104"/>
      <c r="K109" s="104">
        <v>8</v>
      </c>
      <c r="L109" s="131">
        <v>8.28</v>
      </c>
      <c r="M109" s="104" t="s">
        <v>284</v>
      </c>
      <c r="N109" s="104" t="s">
        <v>79</v>
      </c>
      <c r="O109" s="104" t="s">
        <v>79</v>
      </c>
      <c r="P109" s="104" t="s">
        <v>79</v>
      </c>
      <c r="Q109" s="104">
        <v>9</v>
      </c>
      <c r="R109" s="104" t="s">
        <v>94</v>
      </c>
      <c r="S109" s="104">
        <v>6</v>
      </c>
      <c r="T109" s="104" t="s">
        <v>94</v>
      </c>
      <c r="U109" s="121" t="s">
        <v>285</v>
      </c>
    </row>
    <row r="110" ht="24" spans="1:21">
      <c r="A110" s="102">
        <v>118</v>
      </c>
      <c r="B110" s="103" t="str">
        <f>[2]按行政村汇总!A121</f>
        <v>东孝</v>
      </c>
      <c r="C110" s="103">
        <v>4</v>
      </c>
      <c r="D110" s="103" t="s">
        <v>286</v>
      </c>
      <c r="E110" s="103" t="s">
        <v>73</v>
      </c>
      <c r="F110" s="104"/>
      <c r="G110" s="104" t="s">
        <v>12</v>
      </c>
      <c r="H110" s="103"/>
      <c r="I110" s="104"/>
      <c r="J110" s="104"/>
      <c r="K110" s="104">
        <v>8</v>
      </c>
      <c r="L110" s="131">
        <v>8.28</v>
      </c>
      <c r="M110" s="104" t="s">
        <v>287</v>
      </c>
      <c r="N110" s="104" t="s">
        <v>78</v>
      </c>
      <c r="O110" s="104" t="s">
        <v>79</v>
      </c>
      <c r="P110" s="104" t="s">
        <v>79</v>
      </c>
      <c r="Q110" s="104">
        <v>9</v>
      </c>
      <c r="R110" s="104" t="s">
        <v>94</v>
      </c>
      <c r="S110" s="104">
        <v>6</v>
      </c>
      <c r="T110" s="104" t="s">
        <v>94</v>
      </c>
      <c r="U110" s="121" t="s">
        <v>288</v>
      </c>
    </row>
    <row r="111" ht="24" spans="1:21">
      <c r="A111" s="102">
        <v>124</v>
      </c>
      <c r="B111" s="103" t="str">
        <f>[2]按行政村汇总!A128</f>
        <v>东孝</v>
      </c>
      <c r="C111" s="103">
        <v>5</v>
      </c>
      <c r="D111" s="103" t="s">
        <v>289</v>
      </c>
      <c r="E111" s="103" t="s">
        <v>73</v>
      </c>
      <c r="F111" s="104"/>
      <c r="G111" s="104" t="s">
        <v>12</v>
      </c>
      <c r="H111" s="103"/>
      <c r="I111" s="104"/>
      <c r="J111" s="104"/>
      <c r="K111" s="104">
        <v>8</v>
      </c>
      <c r="L111" s="131">
        <v>8.28</v>
      </c>
      <c r="M111" s="104" t="s">
        <v>290</v>
      </c>
      <c r="N111" s="104" t="s">
        <v>78</v>
      </c>
      <c r="O111" s="104" t="s">
        <v>79</v>
      </c>
      <c r="P111" s="104" t="s">
        <v>79</v>
      </c>
      <c r="Q111" s="104">
        <v>9</v>
      </c>
      <c r="R111" s="104" t="s">
        <v>94</v>
      </c>
      <c r="S111" s="104">
        <v>6</v>
      </c>
      <c r="T111" s="104" t="s">
        <v>94</v>
      </c>
      <c r="U111" s="121" t="s">
        <v>291</v>
      </c>
    </row>
    <row r="112" ht="24" spans="1:21">
      <c r="A112" s="102">
        <v>111</v>
      </c>
      <c r="B112" s="103" t="str">
        <f>[2]按行政村汇总!A114</f>
        <v>东孝</v>
      </c>
      <c r="C112" s="103">
        <v>6</v>
      </c>
      <c r="D112" s="103" t="s">
        <v>292</v>
      </c>
      <c r="E112" s="103" t="s">
        <v>73</v>
      </c>
      <c r="F112" s="104"/>
      <c r="G112" s="104" t="s">
        <v>12</v>
      </c>
      <c r="H112" s="103"/>
      <c r="I112" s="104"/>
      <c r="J112" s="104"/>
      <c r="K112" s="104">
        <v>9</v>
      </c>
      <c r="L112" s="131">
        <v>9.2</v>
      </c>
      <c r="M112" s="104" t="s">
        <v>293</v>
      </c>
      <c r="N112" s="104"/>
      <c r="O112" s="104" t="s">
        <v>79</v>
      </c>
      <c r="P112" s="104"/>
      <c r="Q112" s="104">
        <v>10</v>
      </c>
      <c r="R112" s="104" t="s">
        <v>94</v>
      </c>
      <c r="S112" s="104"/>
      <c r="T112" s="104"/>
      <c r="U112" s="121" t="s">
        <v>294</v>
      </c>
    </row>
    <row r="113" ht="24" spans="1:21">
      <c r="A113" s="102">
        <v>113</v>
      </c>
      <c r="B113" s="103" t="str">
        <f>[2]按行政村汇总!A116</f>
        <v>东孝</v>
      </c>
      <c r="C113" s="103">
        <v>7</v>
      </c>
      <c r="D113" s="103" t="s">
        <v>295</v>
      </c>
      <c r="E113" s="103" t="s">
        <v>73</v>
      </c>
      <c r="F113" s="104"/>
      <c r="G113" s="104" t="s">
        <v>12</v>
      </c>
      <c r="H113" s="103"/>
      <c r="I113" s="104"/>
      <c r="J113" s="104"/>
      <c r="K113" s="104">
        <v>9</v>
      </c>
      <c r="L113" s="131">
        <v>9.2</v>
      </c>
      <c r="M113" s="104" t="s">
        <v>296</v>
      </c>
      <c r="N113" s="104"/>
      <c r="O113" s="104" t="s">
        <v>79</v>
      </c>
      <c r="P113" s="104"/>
      <c r="Q113" s="104">
        <v>10</v>
      </c>
      <c r="R113" s="104" t="s">
        <v>94</v>
      </c>
      <c r="S113" s="104"/>
      <c r="T113" s="104"/>
      <c r="U113" s="121" t="s">
        <v>297</v>
      </c>
    </row>
    <row r="114" ht="24" spans="1:21">
      <c r="A114" s="102">
        <v>116</v>
      </c>
      <c r="B114" s="103" t="str">
        <f>[2]按行政村汇总!A119</f>
        <v>东孝</v>
      </c>
      <c r="C114" s="103">
        <v>8</v>
      </c>
      <c r="D114" s="103" t="s">
        <v>298</v>
      </c>
      <c r="E114" s="103" t="s">
        <v>73</v>
      </c>
      <c r="F114" s="104"/>
      <c r="G114" s="104" t="s">
        <v>12</v>
      </c>
      <c r="H114" s="103"/>
      <c r="I114" s="104"/>
      <c r="J114" s="104"/>
      <c r="K114" s="104">
        <v>9</v>
      </c>
      <c r="L114" s="131">
        <v>9.2</v>
      </c>
      <c r="M114" s="104" t="s">
        <v>299</v>
      </c>
      <c r="N114" s="104"/>
      <c r="O114" s="104" t="s">
        <v>79</v>
      </c>
      <c r="P114" s="104" t="s">
        <v>79</v>
      </c>
      <c r="Q114" s="104">
        <v>10</v>
      </c>
      <c r="R114" s="104" t="s">
        <v>94</v>
      </c>
      <c r="S114" s="104">
        <v>6</v>
      </c>
      <c r="T114" s="104" t="s">
        <v>94</v>
      </c>
      <c r="U114" s="121" t="s">
        <v>300</v>
      </c>
    </row>
    <row r="115" ht="24" spans="1:21">
      <c r="A115" s="102">
        <v>119</v>
      </c>
      <c r="B115" s="103" t="str">
        <f>[2]按行政村汇总!A122</f>
        <v>东孝</v>
      </c>
      <c r="C115" s="103">
        <v>9</v>
      </c>
      <c r="D115" s="103" t="s">
        <v>301</v>
      </c>
      <c r="E115" s="103" t="s">
        <v>73</v>
      </c>
      <c r="F115" s="104"/>
      <c r="G115" s="104" t="s">
        <v>12</v>
      </c>
      <c r="H115" s="103"/>
      <c r="I115" s="104"/>
      <c r="J115" s="104"/>
      <c r="K115" s="104">
        <v>9</v>
      </c>
      <c r="L115" s="131">
        <v>9.2</v>
      </c>
      <c r="M115" s="104" t="s">
        <v>302</v>
      </c>
      <c r="N115" s="104"/>
      <c r="O115" s="104" t="s">
        <v>79</v>
      </c>
      <c r="P115" s="104"/>
      <c r="Q115" s="104">
        <v>12</v>
      </c>
      <c r="R115" s="104" t="s">
        <v>303</v>
      </c>
      <c r="S115" s="104"/>
      <c r="T115" s="104"/>
      <c r="U115" s="121" t="s">
        <v>304</v>
      </c>
    </row>
    <row r="116" ht="24" spans="1:21">
      <c r="A116" s="102">
        <v>121</v>
      </c>
      <c r="B116" s="103" t="str">
        <f>[2]按行政村汇总!A125</f>
        <v>东孝</v>
      </c>
      <c r="C116" s="103">
        <v>10</v>
      </c>
      <c r="D116" s="103" t="s">
        <v>305</v>
      </c>
      <c r="E116" s="103" t="s">
        <v>73</v>
      </c>
      <c r="F116" s="104"/>
      <c r="G116" s="104" t="s">
        <v>12</v>
      </c>
      <c r="H116" s="103"/>
      <c r="I116" s="104"/>
      <c r="J116" s="104"/>
      <c r="K116" s="104">
        <v>9</v>
      </c>
      <c r="L116" s="131">
        <v>9.2</v>
      </c>
      <c r="M116" s="104" t="s">
        <v>306</v>
      </c>
      <c r="N116" s="104"/>
      <c r="O116" s="104" t="s">
        <v>79</v>
      </c>
      <c r="P116" s="104" t="s">
        <v>79</v>
      </c>
      <c r="Q116" s="104">
        <v>10</v>
      </c>
      <c r="R116" s="104" t="s">
        <v>94</v>
      </c>
      <c r="S116" s="104">
        <v>6</v>
      </c>
      <c r="T116" s="104" t="s">
        <v>94</v>
      </c>
      <c r="U116" s="121" t="s">
        <v>300</v>
      </c>
    </row>
    <row r="117" ht="24" spans="1:21">
      <c r="A117" s="102">
        <v>125</v>
      </c>
      <c r="B117" s="103" t="str">
        <f>[2]按行政村汇总!A129</f>
        <v>东孝</v>
      </c>
      <c r="C117" s="103">
        <v>11</v>
      </c>
      <c r="D117" s="103" t="s">
        <v>307</v>
      </c>
      <c r="E117" s="103" t="s">
        <v>73</v>
      </c>
      <c r="F117" s="104"/>
      <c r="G117" s="104" t="s">
        <v>12</v>
      </c>
      <c r="H117" s="103"/>
      <c r="I117" s="104"/>
      <c r="J117" s="104"/>
      <c r="K117" s="104">
        <v>9</v>
      </c>
      <c r="L117" s="131">
        <v>9.2</v>
      </c>
      <c r="M117" s="104" t="s">
        <v>308</v>
      </c>
      <c r="N117" s="104"/>
      <c r="O117" s="104" t="s">
        <v>79</v>
      </c>
      <c r="P117" s="104"/>
      <c r="Q117" s="104">
        <v>10</v>
      </c>
      <c r="R117" s="104" t="s">
        <v>94</v>
      </c>
      <c r="S117" s="104"/>
      <c r="T117" s="104"/>
      <c r="U117" s="121" t="s">
        <v>294</v>
      </c>
    </row>
    <row r="118" ht="24" spans="1:21">
      <c r="A118" s="102">
        <v>126</v>
      </c>
      <c r="B118" s="103" t="str">
        <f>[2]按行政村汇总!A130</f>
        <v>东孝</v>
      </c>
      <c r="C118" s="103">
        <v>12</v>
      </c>
      <c r="D118" s="103" t="s">
        <v>309</v>
      </c>
      <c r="E118" s="103" t="s">
        <v>73</v>
      </c>
      <c r="F118" s="104"/>
      <c r="G118" s="104" t="s">
        <v>12</v>
      </c>
      <c r="H118" s="103"/>
      <c r="I118" s="104"/>
      <c r="J118" s="104"/>
      <c r="K118" s="104">
        <v>9</v>
      </c>
      <c r="L118" s="131">
        <v>9.2</v>
      </c>
      <c r="M118" s="104" t="s">
        <v>310</v>
      </c>
      <c r="N118" s="104"/>
      <c r="O118" s="104" t="s">
        <v>79</v>
      </c>
      <c r="P118" s="104" t="s">
        <v>79</v>
      </c>
      <c r="Q118" s="104">
        <v>10</v>
      </c>
      <c r="R118" s="104" t="s">
        <v>94</v>
      </c>
      <c r="S118" s="104">
        <v>6</v>
      </c>
      <c r="T118" s="104" t="s">
        <v>94</v>
      </c>
      <c r="U118" s="121" t="s">
        <v>311</v>
      </c>
    </row>
    <row r="119" ht="24" spans="1:21">
      <c r="A119" s="102">
        <v>110</v>
      </c>
      <c r="B119" s="103" t="str">
        <f>[2]按行政村汇总!A113</f>
        <v>东孝</v>
      </c>
      <c r="C119" s="103">
        <v>13</v>
      </c>
      <c r="D119" s="103" t="s">
        <v>312</v>
      </c>
      <c r="E119" s="103" t="s">
        <v>73</v>
      </c>
      <c r="F119" s="104"/>
      <c r="G119" s="104" t="s">
        <v>12</v>
      </c>
      <c r="H119" s="103"/>
      <c r="I119" s="104"/>
      <c r="J119" s="104"/>
      <c r="K119" s="104">
        <v>10</v>
      </c>
      <c r="L119" s="131">
        <v>10.2</v>
      </c>
      <c r="M119" s="104" t="s">
        <v>313</v>
      </c>
      <c r="N119" s="104"/>
      <c r="O119" s="104" t="s">
        <v>79</v>
      </c>
      <c r="P119" s="104"/>
      <c r="Q119" s="104">
        <v>12</v>
      </c>
      <c r="R119" s="104" t="s">
        <v>303</v>
      </c>
      <c r="S119" s="104"/>
      <c r="T119" s="104"/>
      <c r="U119" s="121" t="s">
        <v>304</v>
      </c>
    </row>
    <row r="120" ht="24" spans="1:21">
      <c r="A120" s="102">
        <v>112</v>
      </c>
      <c r="B120" s="103" t="str">
        <f>[2]按行政村汇总!A115</f>
        <v>东孝</v>
      </c>
      <c r="C120" s="103">
        <v>14</v>
      </c>
      <c r="D120" s="103" t="s">
        <v>314</v>
      </c>
      <c r="E120" s="103" t="s">
        <v>73</v>
      </c>
      <c r="F120" s="104"/>
      <c r="G120" s="104" t="s">
        <v>12</v>
      </c>
      <c r="H120" s="103"/>
      <c r="I120" s="104"/>
      <c r="J120" s="104"/>
      <c r="K120" s="104">
        <v>10</v>
      </c>
      <c r="L120" s="131">
        <v>10.2</v>
      </c>
      <c r="M120" s="104" t="s">
        <v>315</v>
      </c>
      <c r="N120" s="104"/>
      <c r="O120" s="104" t="s">
        <v>79</v>
      </c>
      <c r="P120" s="104"/>
      <c r="Q120" s="104">
        <v>12</v>
      </c>
      <c r="R120" s="104" t="s">
        <v>303</v>
      </c>
      <c r="S120" s="104"/>
      <c r="T120" s="104"/>
      <c r="U120" s="121" t="s">
        <v>304</v>
      </c>
    </row>
    <row r="121" ht="24" spans="1:21">
      <c r="A121" s="102">
        <v>120</v>
      </c>
      <c r="B121" s="103" t="str">
        <f>[2]按行政村汇总!A123</f>
        <v>东孝</v>
      </c>
      <c r="C121" s="103">
        <v>15</v>
      </c>
      <c r="D121" s="103" t="s">
        <v>316</v>
      </c>
      <c r="E121" s="103" t="s">
        <v>73</v>
      </c>
      <c r="F121" s="104"/>
      <c r="G121" s="104" t="s">
        <v>12</v>
      </c>
      <c r="H121" s="103"/>
      <c r="I121" s="104"/>
      <c r="J121" s="104"/>
      <c r="K121" s="104">
        <v>10</v>
      </c>
      <c r="L121" s="131">
        <v>10.2</v>
      </c>
      <c r="M121" s="104" t="s">
        <v>317</v>
      </c>
      <c r="N121" s="104"/>
      <c r="O121" s="104" t="s">
        <v>79</v>
      </c>
      <c r="P121" s="104"/>
      <c r="Q121" s="104">
        <v>10</v>
      </c>
      <c r="R121" s="104" t="s">
        <v>94</v>
      </c>
      <c r="S121" s="104"/>
      <c r="T121" s="104"/>
      <c r="U121" s="121" t="s">
        <v>304</v>
      </c>
    </row>
    <row r="122" ht="24" spans="1:21">
      <c r="A122" s="102">
        <v>122</v>
      </c>
      <c r="B122" s="103" t="str">
        <f>[2]按行政村汇总!A126</f>
        <v>东孝</v>
      </c>
      <c r="C122" s="103">
        <v>16</v>
      </c>
      <c r="D122" s="103" t="s">
        <v>318</v>
      </c>
      <c r="E122" s="103" t="s">
        <v>73</v>
      </c>
      <c r="F122" s="104"/>
      <c r="G122" s="104" t="s">
        <v>12</v>
      </c>
      <c r="H122" s="103"/>
      <c r="I122" s="104"/>
      <c r="J122" s="104"/>
      <c r="K122" s="104">
        <v>10</v>
      </c>
      <c r="L122" s="131">
        <v>10.2</v>
      </c>
      <c r="M122" s="104" t="s">
        <v>319</v>
      </c>
      <c r="N122" s="104"/>
      <c r="O122" s="104" t="s">
        <v>79</v>
      </c>
      <c r="P122" s="104"/>
      <c r="Q122" s="104">
        <v>12</v>
      </c>
      <c r="R122" s="104" t="s">
        <v>303</v>
      </c>
      <c r="S122" s="104"/>
      <c r="T122" s="104"/>
      <c r="U122" s="121" t="s">
        <v>304</v>
      </c>
    </row>
    <row r="123" ht="24" spans="1:21">
      <c r="A123" s="102">
        <v>128</v>
      </c>
      <c r="B123" s="103" t="str">
        <f>[2]按行政村汇总!A133</f>
        <v>东孝</v>
      </c>
      <c r="C123" s="103">
        <v>17</v>
      </c>
      <c r="D123" s="103" t="s">
        <v>320</v>
      </c>
      <c r="E123" s="103" t="s">
        <v>73</v>
      </c>
      <c r="F123" s="104"/>
      <c r="G123" s="104" t="s">
        <v>12</v>
      </c>
      <c r="H123" s="103"/>
      <c r="I123" s="104"/>
      <c r="J123" s="104"/>
      <c r="K123" s="104">
        <v>10</v>
      </c>
      <c r="L123" s="131">
        <v>10.2</v>
      </c>
      <c r="M123" s="104" t="s">
        <v>321</v>
      </c>
      <c r="N123" s="104"/>
      <c r="O123" s="104" t="s">
        <v>79</v>
      </c>
      <c r="P123" s="104"/>
      <c r="Q123" s="104">
        <v>12</v>
      </c>
      <c r="R123" s="104" t="s">
        <v>303</v>
      </c>
      <c r="S123" s="104"/>
      <c r="T123" s="104"/>
      <c r="U123" s="121"/>
    </row>
    <row r="124" ht="24" spans="1:21">
      <c r="A124" s="102">
        <v>105</v>
      </c>
      <c r="B124" s="103" t="str">
        <f>[2]按行政村汇总!A131</f>
        <v>东孝</v>
      </c>
      <c r="C124" s="103">
        <v>18</v>
      </c>
      <c r="D124" s="103" t="s">
        <v>322</v>
      </c>
      <c r="E124" s="103" t="s">
        <v>73</v>
      </c>
      <c r="F124" s="104"/>
      <c r="G124" s="104" t="s">
        <v>12</v>
      </c>
      <c r="H124" s="103" t="s">
        <v>323</v>
      </c>
      <c r="I124" s="104"/>
      <c r="J124" s="104"/>
      <c r="K124" s="104">
        <v>11</v>
      </c>
      <c r="L124" s="131">
        <v>11.2</v>
      </c>
      <c r="M124" s="104" t="s">
        <v>324</v>
      </c>
      <c r="N124" s="104"/>
      <c r="O124" s="104" t="s">
        <v>79</v>
      </c>
      <c r="P124" s="104"/>
      <c r="Q124" s="104">
        <v>12</v>
      </c>
      <c r="R124" s="104" t="s">
        <v>303</v>
      </c>
      <c r="S124" s="104"/>
      <c r="T124" s="104"/>
      <c r="U124" s="121" t="s">
        <v>304</v>
      </c>
    </row>
    <row r="125" ht="24" spans="1:21">
      <c r="A125" s="102">
        <v>107</v>
      </c>
      <c r="B125" s="103" t="str">
        <f>[2]按行政村汇总!A110</f>
        <v>东孝</v>
      </c>
      <c r="C125" s="103">
        <v>19</v>
      </c>
      <c r="D125" s="103" t="s">
        <v>325</v>
      </c>
      <c r="E125" s="103" t="s">
        <v>73</v>
      </c>
      <c r="F125" s="104"/>
      <c r="G125" s="104" t="s">
        <v>12</v>
      </c>
      <c r="H125" s="103"/>
      <c r="I125" s="104"/>
      <c r="J125" s="104"/>
      <c r="K125" s="104">
        <v>11</v>
      </c>
      <c r="L125" s="131">
        <v>11.2</v>
      </c>
      <c r="M125" s="104" t="s">
        <v>326</v>
      </c>
      <c r="N125" s="104"/>
      <c r="O125" s="104" t="s">
        <v>79</v>
      </c>
      <c r="P125" s="104"/>
      <c r="Q125" s="104">
        <v>12</v>
      </c>
      <c r="R125" s="104" t="s">
        <v>303</v>
      </c>
      <c r="S125" s="104"/>
      <c r="T125" s="104"/>
      <c r="U125" s="121" t="s">
        <v>294</v>
      </c>
    </row>
    <row r="126" ht="24" spans="1:21">
      <c r="A126" s="102">
        <v>123</v>
      </c>
      <c r="B126" s="103" t="str">
        <f>[2]按行政村汇总!A127</f>
        <v>东孝</v>
      </c>
      <c r="C126" s="103">
        <v>20</v>
      </c>
      <c r="D126" s="103" t="s">
        <v>327</v>
      </c>
      <c r="E126" s="103" t="s">
        <v>73</v>
      </c>
      <c r="F126" s="104"/>
      <c r="G126" s="104" t="s">
        <v>12</v>
      </c>
      <c r="H126" s="103"/>
      <c r="I126" s="104"/>
      <c r="J126" s="104"/>
      <c r="K126" s="104">
        <v>11</v>
      </c>
      <c r="L126" s="130">
        <v>42336</v>
      </c>
      <c r="M126" s="104" t="s">
        <v>328</v>
      </c>
      <c r="N126" s="104"/>
      <c r="O126" s="104" t="s">
        <v>79</v>
      </c>
      <c r="P126" s="104"/>
      <c r="Q126" s="104">
        <v>12</v>
      </c>
      <c r="R126" s="104" t="s">
        <v>303</v>
      </c>
      <c r="S126" s="104"/>
      <c r="T126" s="104"/>
      <c r="U126" s="121" t="s">
        <v>294</v>
      </c>
    </row>
    <row r="127" ht="24" spans="1:21">
      <c r="A127" s="102">
        <v>127</v>
      </c>
      <c r="B127" s="103" t="str">
        <f>[2]按行政村汇总!A132</f>
        <v>东孝</v>
      </c>
      <c r="C127" s="103">
        <v>21</v>
      </c>
      <c r="D127" s="103" t="s">
        <v>329</v>
      </c>
      <c r="E127" s="103" t="s">
        <v>73</v>
      </c>
      <c r="F127" s="104"/>
      <c r="G127" s="104" t="s">
        <v>12</v>
      </c>
      <c r="H127" s="103"/>
      <c r="I127" s="104"/>
      <c r="J127" s="104"/>
      <c r="K127" s="104">
        <v>11</v>
      </c>
      <c r="L127" s="131">
        <v>11.2</v>
      </c>
      <c r="M127" s="104" t="s">
        <v>330</v>
      </c>
      <c r="N127" s="104"/>
      <c r="O127" s="104" t="s">
        <v>79</v>
      </c>
      <c r="P127" s="104"/>
      <c r="Q127" s="104">
        <v>12</v>
      </c>
      <c r="R127" s="104" t="s">
        <v>303</v>
      </c>
      <c r="S127" s="104"/>
      <c r="T127" s="104"/>
      <c r="U127" s="121" t="s">
        <v>304</v>
      </c>
    </row>
    <row r="128" ht="24" spans="1:21">
      <c r="A128" s="102">
        <v>104</v>
      </c>
      <c r="B128" s="103" t="str">
        <f>[2]按行政村汇总!A124</f>
        <v>东孝</v>
      </c>
      <c r="C128" s="103">
        <v>22</v>
      </c>
      <c r="D128" s="103" t="s">
        <v>331</v>
      </c>
      <c r="E128" s="103" t="s">
        <v>73</v>
      </c>
      <c r="F128" s="104"/>
      <c r="G128" s="104" t="s">
        <v>12</v>
      </c>
      <c r="H128" s="103" t="s">
        <v>332</v>
      </c>
      <c r="I128" s="104"/>
      <c r="J128" s="104"/>
      <c r="K128" s="104">
        <v>12</v>
      </c>
      <c r="L128" s="131">
        <v>12.2</v>
      </c>
      <c r="M128" s="104" t="s">
        <v>333</v>
      </c>
      <c r="N128" s="104"/>
      <c r="O128" s="104" t="s">
        <v>79</v>
      </c>
      <c r="P128" s="104"/>
      <c r="Q128" s="104">
        <v>12</v>
      </c>
      <c r="R128" s="104" t="s">
        <v>303</v>
      </c>
      <c r="S128" s="104"/>
      <c r="T128" s="104"/>
      <c r="U128" s="121"/>
    </row>
    <row r="129" ht="24" spans="1:21">
      <c r="A129" s="102">
        <v>108</v>
      </c>
      <c r="B129" s="103" t="str">
        <f>[2]按行政村汇总!A111</f>
        <v>东孝</v>
      </c>
      <c r="C129" s="103">
        <v>23</v>
      </c>
      <c r="D129" s="103" t="s">
        <v>334</v>
      </c>
      <c r="E129" s="103" t="s">
        <v>73</v>
      </c>
      <c r="F129" s="104"/>
      <c r="G129" s="104" t="s">
        <v>12</v>
      </c>
      <c r="H129" s="103"/>
      <c r="I129" s="104"/>
      <c r="J129" s="104"/>
      <c r="K129" s="104">
        <v>12</v>
      </c>
      <c r="L129" s="131">
        <v>12.2</v>
      </c>
      <c r="M129" s="104" t="s">
        <v>335</v>
      </c>
      <c r="N129" s="104"/>
      <c r="O129" s="104" t="s">
        <v>79</v>
      </c>
      <c r="P129" s="104"/>
      <c r="Q129" s="104">
        <v>12</v>
      </c>
      <c r="R129" s="104" t="s">
        <v>303</v>
      </c>
      <c r="S129" s="104"/>
      <c r="T129" s="104"/>
      <c r="U129" s="124"/>
    </row>
    <row r="130" ht="24" spans="1:21">
      <c r="A130" s="102">
        <v>114</v>
      </c>
      <c r="B130" s="103" t="str">
        <f>[2]按行政村汇总!A117</f>
        <v>东孝</v>
      </c>
      <c r="C130" s="103">
        <v>24</v>
      </c>
      <c r="D130" s="103" t="s">
        <v>336</v>
      </c>
      <c r="E130" s="103" t="s">
        <v>73</v>
      </c>
      <c r="F130" s="104"/>
      <c r="G130" s="104" t="s">
        <v>12</v>
      </c>
      <c r="H130" s="103"/>
      <c r="I130" s="104"/>
      <c r="J130" s="104"/>
      <c r="K130" s="104">
        <v>12</v>
      </c>
      <c r="L130" s="131">
        <v>12.2</v>
      </c>
      <c r="M130" s="104" t="s">
        <v>337</v>
      </c>
      <c r="N130" s="104"/>
      <c r="O130" s="104" t="s">
        <v>79</v>
      </c>
      <c r="P130" s="104"/>
      <c r="Q130" s="104">
        <v>12</v>
      </c>
      <c r="R130" s="104" t="s">
        <v>303</v>
      </c>
      <c r="S130" s="104"/>
      <c r="T130" s="104"/>
      <c r="U130" s="121" t="s">
        <v>294</v>
      </c>
    </row>
    <row r="131" ht="24" spans="1:21">
      <c r="A131" s="102">
        <v>117</v>
      </c>
      <c r="B131" s="103" t="str">
        <f>[2]按行政村汇总!A120</f>
        <v>东孝</v>
      </c>
      <c r="C131" s="103">
        <v>25</v>
      </c>
      <c r="D131" s="103" t="s">
        <v>338</v>
      </c>
      <c r="E131" s="103" t="s">
        <v>73</v>
      </c>
      <c r="F131" s="104"/>
      <c r="G131" s="104" t="s">
        <v>12</v>
      </c>
      <c r="H131" s="103"/>
      <c r="I131" s="104"/>
      <c r="J131" s="104"/>
      <c r="K131" s="104">
        <v>12</v>
      </c>
      <c r="L131" s="131">
        <v>12.2</v>
      </c>
      <c r="M131" s="104" t="s">
        <v>339</v>
      </c>
      <c r="N131" s="104"/>
      <c r="O131" s="104" t="s">
        <v>79</v>
      </c>
      <c r="P131" s="104"/>
      <c r="Q131" s="104">
        <v>12</v>
      </c>
      <c r="R131" s="104" t="s">
        <v>303</v>
      </c>
      <c r="S131" s="104"/>
      <c r="T131" s="104"/>
      <c r="U131" s="121" t="s">
        <v>294</v>
      </c>
    </row>
    <row r="132" ht="13.5" spans="1:21">
      <c r="A132" s="102">
        <v>132</v>
      </c>
      <c r="B132" s="103" t="str">
        <f>[2]按行政村汇总!A161</f>
        <v>多湖</v>
      </c>
      <c r="C132" s="103">
        <v>1</v>
      </c>
      <c r="D132" s="103" t="s">
        <v>340</v>
      </c>
      <c r="E132" s="103" t="s">
        <v>73</v>
      </c>
      <c r="F132" s="104"/>
      <c r="G132" s="104"/>
      <c r="H132" s="103" t="s">
        <v>341</v>
      </c>
      <c r="I132" s="104"/>
      <c r="J132" s="104"/>
      <c r="K132" s="104">
        <v>8</v>
      </c>
      <c r="L132" s="132" t="s">
        <v>342</v>
      </c>
      <c r="M132" s="104" t="s">
        <v>343</v>
      </c>
      <c r="N132" s="104"/>
      <c r="O132" s="104" t="s">
        <v>79</v>
      </c>
      <c r="P132" s="104" t="s">
        <v>79</v>
      </c>
      <c r="Q132" s="104">
        <v>9</v>
      </c>
      <c r="R132" s="104" t="s">
        <v>94</v>
      </c>
      <c r="S132" s="104">
        <v>6</v>
      </c>
      <c r="T132" s="104" t="s">
        <v>94</v>
      </c>
      <c r="U132" s="124"/>
    </row>
    <row r="133" ht="13.5" spans="1:21">
      <c r="A133" s="102">
        <v>162</v>
      </c>
      <c r="B133" s="103" t="str">
        <f>[2]按行政村汇总!A167</f>
        <v>多湖</v>
      </c>
      <c r="C133" s="103">
        <v>2</v>
      </c>
      <c r="D133" s="103" t="s">
        <v>344</v>
      </c>
      <c r="E133" s="103"/>
      <c r="F133" s="104"/>
      <c r="G133" s="104"/>
      <c r="H133" s="103"/>
      <c r="I133" s="104"/>
      <c r="J133" s="104"/>
      <c r="K133" s="104">
        <v>8</v>
      </c>
      <c r="L133" s="132" t="s">
        <v>345</v>
      </c>
      <c r="M133" s="104" t="s">
        <v>346</v>
      </c>
      <c r="N133" s="104"/>
      <c r="O133" s="104" t="s">
        <v>79</v>
      </c>
      <c r="P133" s="104" t="s">
        <v>79</v>
      </c>
      <c r="Q133" s="104">
        <v>9</v>
      </c>
      <c r="R133" s="104" t="s">
        <v>94</v>
      </c>
      <c r="S133" s="104">
        <v>6</v>
      </c>
      <c r="T133" s="104" t="s">
        <v>94</v>
      </c>
      <c r="U133" s="124"/>
    </row>
    <row r="134" ht="13.5" hidden="1" spans="1:21">
      <c r="A134" s="102">
        <v>131</v>
      </c>
      <c r="B134" s="103" t="str">
        <f>[2]按行政村汇总!A153</f>
        <v>多湖</v>
      </c>
      <c r="C134" s="103">
        <v>3</v>
      </c>
      <c r="D134" s="103" t="s">
        <v>347</v>
      </c>
      <c r="E134" s="103" t="s">
        <v>73</v>
      </c>
      <c r="F134" s="104"/>
      <c r="G134" s="104"/>
      <c r="H134" s="103" t="s">
        <v>341</v>
      </c>
      <c r="I134" s="104"/>
      <c r="J134" s="104"/>
      <c r="K134" s="104">
        <v>9</v>
      </c>
      <c r="L134" s="132" t="s">
        <v>342</v>
      </c>
      <c r="M134" s="104" t="s">
        <v>348</v>
      </c>
      <c r="N134" s="104"/>
      <c r="O134" s="104"/>
      <c r="P134" s="104"/>
      <c r="Q134" s="104"/>
      <c r="R134" s="104"/>
      <c r="S134" s="104"/>
      <c r="T134" s="104"/>
      <c r="U134" s="124"/>
    </row>
    <row r="135" ht="13.5" hidden="1" spans="1:21">
      <c r="A135" s="102">
        <v>133</v>
      </c>
      <c r="B135" s="103" t="str">
        <f>[2]按行政村汇总!A158</f>
        <v>多湖</v>
      </c>
      <c r="C135" s="103">
        <v>4</v>
      </c>
      <c r="D135" s="103" t="s">
        <v>349</v>
      </c>
      <c r="E135" s="103" t="s">
        <v>73</v>
      </c>
      <c r="F135" s="104"/>
      <c r="G135" s="104"/>
      <c r="H135" s="103"/>
      <c r="I135" s="104" t="s">
        <v>75</v>
      </c>
      <c r="J135" s="104"/>
      <c r="K135" s="104">
        <v>9</v>
      </c>
      <c r="L135" s="132" t="s">
        <v>342</v>
      </c>
      <c r="M135" s="104" t="s">
        <v>350</v>
      </c>
      <c r="N135" s="104"/>
      <c r="O135" s="104"/>
      <c r="P135" s="104"/>
      <c r="Q135" s="104"/>
      <c r="R135" s="104"/>
      <c r="S135" s="104"/>
      <c r="T135" s="104"/>
      <c r="U135" s="121"/>
    </row>
    <row r="136" ht="13.5" spans="1:21">
      <c r="A136" s="102">
        <v>137</v>
      </c>
      <c r="B136" s="103" t="str">
        <f>[2]按行政村汇总!A138</f>
        <v>多湖</v>
      </c>
      <c r="C136" s="103">
        <v>5</v>
      </c>
      <c r="D136" s="103" t="s">
        <v>351</v>
      </c>
      <c r="E136" s="103"/>
      <c r="F136" s="104"/>
      <c r="G136" s="104"/>
      <c r="H136" s="103"/>
      <c r="I136" s="104"/>
      <c r="J136" s="104"/>
      <c r="K136" s="104">
        <v>9</v>
      </c>
      <c r="L136" s="132" t="s">
        <v>345</v>
      </c>
      <c r="M136" s="104" t="s">
        <v>352</v>
      </c>
      <c r="N136" s="104"/>
      <c r="O136" s="104" t="s">
        <v>79</v>
      </c>
      <c r="P136" s="104" t="s">
        <v>79</v>
      </c>
      <c r="Q136" s="104">
        <v>11</v>
      </c>
      <c r="R136" s="104" t="s">
        <v>81</v>
      </c>
      <c r="S136" s="104">
        <v>6</v>
      </c>
      <c r="T136" s="104" t="s">
        <v>81</v>
      </c>
      <c r="U136" s="121" t="s">
        <v>294</v>
      </c>
    </row>
    <row r="137" ht="13.5" spans="1:21">
      <c r="A137" s="102">
        <v>155</v>
      </c>
      <c r="B137" s="103" t="str">
        <f>[2]按行政村汇总!A159</f>
        <v>多湖</v>
      </c>
      <c r="C137" s="103">
        <v>6</v>
      </c>
      <c r="D137" s="103" t="s">
        <v>353</v>
      </c>
      <c r="E137" s="103"/>
      <c r="F137" s="104"/>
      <c r="G137" s="104"/>
      <c r="H137" s="103"/>
      <c r="I137" s="104"/>
      <c r="J137" s="104"/>
      <c r="K137" s="104">
        <v>9</v>
      </c>
      <c r="L137" s="132" t="s">
        <v>342</v>
      </c>
      <c r="M137" s="104" t="s">
        <v>354</v>
      </c>
      <c r="N137" s="104"/>
      <c r="O137" s="104" t="s">
        <v>79</v>
      </c>
      <c r="P137" s="104" t="s">
        <v>79</v>
      </c>
      <c r="Q137" s="104">
        <v>11</v>
      </c>
      <c r="R137" s="104" t="s">
        <v>81</v>
      </c>
      <c r="S137" s="104">
        <v>6</v>
      </c>
      <c r="T137" s="104" t="s">
        <v>81</v>
      </c>
      <c r="U137" s="121"/>
    </row>
    <row r="138" ht="13.5" spans="1:21">
      <c r="A138" s="102">
        <v>161</v>
      </c>
      <c r="B138" s="103" t="str">
        <f>[2]按行政村汇总!A166</f>
        <v>多湖</v>
      </c>
      <c r="C138" s="103">
        <v>7</v>
      </c>
      <c r="D138" s="103" t="s">
        <v>355</v>
      </c>
      <c r="E138" s="103"/>
      <c r="F138" s="104"/>
      <c r="G138" s="104"/>
      <c r="H138" s="103"/>
      <c r="I138" s="104"/>
      <c r="J138" s="104"/>
      <c r="K138" s="104">
        <v>9</v>
      </c>
      <c r="L138" s="132" t="s">
        <v>342</v>
      </c>
      <c r="M138" s="104" t="s">
        <v>356</v>
      </c>
      <c r="N138" s="104"/>
      <c r="O138" s="104" t="s">
        <v>79</v>
      </c>
      <c r="P138" s="104" t="s">
        <v>79</v>
      </c>
      <c r="Q138" s="104">
        <v>11</v>
      </c>
      <c r="R138" s="104" t="s">
        <v>81</v>
      </c>
      <c r="S138" s="104"/>
      <c r="T138" s="104"/>
      <c r="U138" s="121" t="s">
        <v>357</v>
      </c>
    </row>
    <row r="139" ht="13.5" hidden="1" spans="1:21">
      <c r="A139" s="102">
        <v>135</v>
      </c>
      <c r="B139" s="103" t="str">
        <f>[2]按行政村汇总!A136</f>
        <v>多湖</v>
      </c>
      <c r="C139" s="103">
        <v>8</v>
      </c>
      <c r="D139" s="103" t="s">
        <v>358</v>
      </c>
      <c r="E139" s="103"/>
      <c r="F139" s="104"/>
      <c r="G139" s="104"/>
      <c r="H139" s="103"/>
      <c r="I139" s="104"/>
      <c r="J139" s="104"/>
      <c r="K139" s="104">
        <v>10</v>
      </c>
      <c r="L139" s="132" t="s">
        <v>342</v>
      </c>
      <c r="M139" s="104" t="s">
        <v>359</v>
      </c>
      <c r="N139" s="104"/>
      <c r="O139" s="104"/>
      <c r="P139" s="104"/>
      <c r="Q139" s="104"/>
      <c r="R139" s="104"/>
      <c r="S139" s="104"/>
      <c r="T139" s="104"/>
      <c r="U139" s="121"/>
    </row>
    <row r="140" ht="13.5" hidden="1" spans="1:21">
      <c r="A140" s="102">
        <v>129</v>
      </c>
      <c r="B140" s="103" t="str">
        <f>[2]按行政村汇总!A135</f>
        <v>多湖</v>
      </c>
      <c r="C140" s="103">
        <v>9</v>
      </c>
      <c r="D140" s="103" t="s">
        <v>360</v>
      </c>
      <c r="E140" s="103" t="s">
        <v>73</v>
      </c>
      <c r="F140" s="104"/>
      <c r="G140" s="104"/>
      <c r="H140" s="103" t="s">
        <v>245</v>
      </c>
      <c r="I140" s="104"/>
      <c r="J140" s="104"/>
      <c r="K140" s="104">
        <v>11</v>
      </c>
      <c r="L140" s="132" t="s">
        <v>361</v>
      </c>
      <c r="M140" s="104" t="s">
        <v>362</v>
      </c>
      <c r="N140" s="104"/>
      <c r="O140" s="104"/>
      <c r="P140" s="104"/>
      <c r="Q140" s="104"/>
      <c r="R140" s="104"/>
      <c r="S140" s="104"/>
      <c r="T140" s="104"/>
      <c r="U140" s="121" t="s">
        <v>294</v>
      </c>
    </row>
    <row r="141" ht="24" hidden="1" spans="1:21">
      <c r="A141" s="102">
        <v>130</v>
      </c>
      <c r="B141" s="103" t="str">
        <f>[2]按行政村汇总!A156</f>
        <v>多湖</v>
      </c>
      <c r="C141" s="103">
        <v>10</v>
      </c>
      <c r="D141" s="103" t="s">
        <v>363</v>
      </c>
      <c r="E141" s="103" t="s">
        <v>73</v>
      </c>
      <c r="F141" s="104"/>
      <c r="G141" s="104"/>
      <c r="H141" s="103" t="s">
        <v>245</v>
      </c>
      <c r="I141" s="104"/>
      <c r="J141" s="104"/>
      <c r="K141" s="104">
        <v>11</v>
      </c>
      <c r="L141" s="132" t="s">
        <v>361</v>
      </c>
      <c r="M141" s="104" t="s">
        <v>364</v>
      </c>
      <c r="N141" s="104"/>
      <c r="O141" s="104"/>
      <c r="P141" s="104"/>
      <c r="Q141" s="104"/>
      <c r="R141" s="104"/>
      <c r="S141" s="104"/>
      <c r="T141" s="104"/>
      <c r="U141" s="121"/>
    </row>
    <row r="142" ht="13.5" spans="1:21">
      <c r="A142" s="102">
        <v>136</v>
      </c>
      <c r="B142" s="103" t="str">
        <f>[2]按行政村汇总!A137</f>
        <v>多湖</v>
      </c>
      <c r="C142" s="103">
        <v>11</v>
      </c>
      <c r="D142" s="103" t="s">
        <v>365</v>
      </c>
      <c r="E142" s="103"/>
      <c r="F142" s="104"/>
      <c r="G142" s="104"/>
      <c r="H142" s="103"/>
      <c r="I142" s="104"/>
      <c r="J142" s="104"/>
      <c r="K142" s="104">
        <v>11</v>
      </c>
      <c r="L142" s="132" t="s">
        <v>361</v>
      </c>
      <c r="M142" s="104" t="s">
        <v>366</v>
      </c>
      <c r="N142" s="104"/>
      <c r="O142" s="104" t="s">
        <v>79</v>
      </c>
      <c r="P142" s="104" t="s">
        <v>79</v>
      </c>
      <c r="Q142" s="104">
        <v>11</v>
      </c>
      <c r="R142" s="104" t="s">
        <v>81</v>
      </c>
      <c r="S142" s="104"/>
      <c r="T142" s="104"/>
      <c r="U142" s="121" t="s">
        <v>294</v>
      </c>
    </row>
    <row r="143" ht="13.5" hidden="1" spans="1:21">
      <c r="A143" s="102">
        <v>143</v>
      </c>
      <c r="B143" s="103" t="str">
        <f>[2]按行政村汇总!A144</f>
        <v>多湖</v>
      </c>
      <c r="C143" s="103">
        <v>12</v>
      </c>
      <c r="D143" s="103" t="s">
        <v>367</v>
      </c>
      <c r="E143" s="103"/>
      <c r="F143" s="104"/>
      <c r="G143" s="104"/>
      <c r="H143" s="103"/>
      <c r="I143" s="104"/>
      <c r="J143" s="104"/>
      <c r="K143" s="104">
        <v>11</v>
      </c>
      <c r="L143" s="132" t="s">
        <v>361</v>
      </c>
      <c r="M143" s="104" t="s">
        <v>368</v>
      </c>
      <c r="N143" s="104"/>
      <c r="O143" s="104"/>
      <c r="P143" s="104"/>
      <c r="Q143" s="104"/>
      <c r="R143" s="104"/>
      <c r="S143" s="104"/>
      <c r="T143" s="104"/>
      <c r="U143" s="121"/>
    </row>
    <row r="144" ht="13.5" spans="1:21">
      <c r="A144" s="102">
        <v>146</v>
      </c>
      <c r="B144" s="103" t="str">
        <f>[2]按行政村汇总!A147</f>
        <v>多湖</v>
      </c>
      <c r="C144" s="103">
        <v>13</v>
      </c>
      <c r="D144" s="103" t="s">
        <v>369</v>
      </c>
      <c r="E144" s="103"/>
      <c r="F144" s="104"/>
      <c r="G144" s="104"/>
      <c r="H144" s="103"/>
      <c r="I144" s="104"/>
      <c r="J144" s="104"/>
      <c r="K144" s="104">
        <v>11</v>
      </c>
      <c r="L144" s="132" t="s">
        <v>361</v>
      </c>
      <c r="M144" s="104" t="s">
        <v>370</v>
      </c>
      <c r="N144" s="104"/>
      <c r="O144" s="104" t="s">
        <v>79</v>
      </c>
      <c r="P144" s="104" t="s">
        <v>79</v>
      </c>
      <c r="Q144" s="104">
        <v>11</v>
      </c>
      <c r="R144" s="104" t="s">
        <v>81</v>
      </c>
      <c r="S144" s="104">
        <v>6</v>
      </c>
      <c r="T144" s="104" t="s">
        <v>81</v>
      </c>
      <c r="U144" s="121"/>
    </row>
    <row r="145" ht="24" hidden="1" spans="1:21">
      <c r="A145" s="102">
        <v>148</v>
      </c>
      <c r="B145" s="103" t="str">
        <f>[2]按行政村汇总!A149</f>
        <v>多湖</v>
      </c>
      <c r="C145" s="103">
        <v>14</v>
      </c>
      <c r="D145" s="103" t="s">
        <v>371</v>
      </c>
      <c r="E145" s="103"/>
      <c r="F145" s="104"/>
      <c r="G145" s="104"/>
      <c r="H145" s="103"/>
      <c r="I145" s="104"/>
      <c r="J145" s="104"/>
      <c r="K145" s="104">
        <v>11</v>
      </c>
      <c r="L145" s="132" t="s">
        <v>361</v>
      </c>
      <c r="M145" s="104" t="s">
        <v>372</v>
      </c>
      <c r="N145" s="104"/>
      <c r="O145" s="104"/>
      <c r="P145" s="104"/>
      <c r="Q145" s="104"/>
      <c r="R145" s="104"/>
      <c r="S145" s="104"/>
      <c r="T145" s="104"/>
      <c r="U145" s="121"/>
    </row>
    <row r="146" ht="13.5" spans="1:21">
      <c r="A146" s="102">
        <v>134</v>
      </c>
      <c r="B146" s="103" t="str">
        <f>[2]按行政村汇总!A134</f>
        <v>多湖</v>
      </c>
      <c r="C146" s="103">
        <v>15</v>
      </c>
      <c r="D146" s="103" t="s">
        <v>373</v>
      </c>
      <c r="E146" s="103"/>
      <c r="F146" s="104"/>
      <c r="G146" s="104"/>
      <c r="H146" s="103"/>
      <c r="I146" s="104"/>
      <c r="J146" s="104"/>
      <c r="K146" s="104">
        <v>12</v>
      </c>
      <c r="L146" s="132" t="s">
        <v>342</v>
      </c>
      <c r="M146" s="104" t="s">
        <v>374</v>
      </c>
      <c r="N146" s="104"/>
      <c r="O146" s="104" t="s">
        <v>79</v>
      </c>
      <c r="P146" s="104" t="s">
        <v>79</v>
      </c>
      <c r="Q146" s="104">
        <v>11</v>
      </c>
      <c r="R146" s="104" t="s">
        <v>81</v>
      </c>
      <c r="S146" s="104">
        <v>6</v>
      </c>
      <c r="T146" s="104" t="s">
        <v>81</v>
      </c>
      <c r="U146" s="121" t="s">
        <v>294</v>
      </c>
    </row>
    <row r="147" ht="13.5" hidden="1" spans="1:21">
      <c r="A147" s="102">
        <v>138</v>
      </c>
      <c r="B147" s="103" t="str">
        <f>[2]按行政村汇总!A139</f>
        <v>多湖</v>
      </c>
      <c r="C147" s="103">
        <v>16</v>
      </c>
      <c r="D147" s="103" t="s">
        <v>375</v>
      </c>
      <c r="E147" s="103"/>
      <c r="F147" s="104"/>
      <c r="G147" s="104"/>
      <c r="H147" s="103"/>
      <c r="I147" s="104"/>
      <c r="J147" s="104"/>
      <c r="K147" s="104"/>
      <c r="L147" s="132"/>
      <c r="M147" s="104"/>
      <c r="N147" s="104"/>
      <c r="O147" s="104"/>
      <c r="P147" s="104"/>
      <c r="Q147" s="104"/>
      <c r="R147" s="104"/>
      <c r="S147" s="104"/>
      <c r="T147" s="104"/>
      <c r="U147" s="121" t="s">
        <v>294</v>
      </c>
    </row>
    <row r="148" ht="13.5" hidden="1" spans="1:21">
      <c r="A148" s="102">
        <v>139</v>
      </c>
      <c r="B148" s="103" t="str">
        <f>[2]按行政村汇总!A140</f>
        <v>多湖</v>
      </c>
      <c r="C148" s="103">
        <v>17</v>
      </c>
      <c r="D148" s="103" t="s">
        <v>376</v>
      </c>
      <c r="E148" s="103"/>
      <c r="F148" s="104"/>
      <c r="G148" s="104"/>
      <c r="H148" s="103"/>
      <c r="I148" s="104"/>
      <c r="J148" s="104"/>
      <c r="K148" s="104"/>
      <c r="L148" s="132"/>
      <c r="M148" s="104"/>
      <c r="N148" s="104"/>
      <c r="O148" s="104"/>
      <c r="P148" s="104"/>
      <c r="Q148" s="104"/>
      <c r="R148" s="104"/>
      <c r="S148" s="104"/>
      <c r="T148" s="104"/>
      <c r="U148" s="121" t="s">
        <v>294</v>
      </c>
    </row>
    <row r="149" ht="13.5" hidden="1" spans="1:21">
      <c r="A149" s="102">
        <v>140</v>
      </c>
      <c r="B149" s="103" t="str">
        <f>[2]按行政村汇总!A141</f>
        <v>多湖</v>
      </c>
      <c r="C149" s="103">
        <v>18</v>
      </c>
      <c r="D149" s="103" t="s">
        <v>377</v>
      </c>
      <c r="E149" s="103"/>
      <c r="F149" s="104"/>
      <c r="G149" s="104"/>
      <c r="H149" s="103"/>
      <c r="I149" s="104"/>
      <c r="J149" s="104"/>
      <c r="K149" s="104"/>
      <c r="L149" s="132"/>
      <c r="M149" s="104"/>
      <c r="N149" s="104"/>
      <c r="O149" s="104"/>
      <c r="P149" s="104"/>
      <c r="Q149" s="104"/>
      <c r="R149" s="104"/>
      <c r="S149" s="104"/>
      <c r="T149" s="104"/>
      <c r="U149" s="121" t="s">
        <v>294</v>
      </c>
    </row>
    <row r="150" ht="13.5" hidden="1" spans="1:21">
      <c r="A150" s="102">
        <v>141</v>
      </c>
      <c r="B150" s="103" t="str">
        <f>[2]按行政村汇总!A142</f>
        <v>多湖</v>
      </c>
      <c r="C150" s="103">
        <v>19</v>
      </c>
      <c r="D150" s="103" t="s">
        <v>378</v>
      </c>
      <c r="E150" s="103"/>
      <c r="F150" s="104"/>
      <c r="G150" s="104"/>
      <c r="H150" s="103"/>
      <c r="I150" s="104"/>
      <c r="J150" s="104"/>
      <c r="K150" s="104"/>
      <c r="L150" s="132"/>
      <c r="M150" s="104"/>
      <c r="N150" s="104"/>
      <c r="O150" s="104"/>
      <c r="P150" s="104"/>
      <c r="Q150" s="104"/>
      <c r="R150" s="104"/>
      <c r="S150" s="104"/>
      <c r="T150" s="104"/>
      <c r="U150" s="121"/>
    </row>
    <row r="151" ht="13.5" hidden="1" spans="1:21">
      <c r="A151" s="102">
        <v>142</v>
      </c>
      <c r="B151" s="103" t="str">
        <f>[2]按行政村汇总!A143</f>
        <v>多湖</v>
      </c>
      <c r="C151" s="103">
        <v>20</v>
      </c>
      <c r="D151" s="103" t="s">
        <v>379</v>
      </c>
      <c r="E151" s="103"/>
      <c r="F151" s="104"/>
      <c r="G151" s="104"/>
      <c r="H151" s="103"/>
      <c r="I151" s="104"/>
      <c r="J151" s="104"/>
      <c r="K151" s="104"/>
      <c r="L151" s="132"/>
      <c r="M151" s="104"/>
      <c r="N151" s="104"/>
      <c r="O151" s="104"/>
      <c r="P151" s="104"/>
      <c r="Q151" s="104"/>
      <c r="R151" s="104"/>
      <c r="S151" s="104"/>
      <c r="T151" s="104"/>
      <c r="U151" s="121" t="s">
        <v>294</v>
      </c>
    </row>
    <row r="152" ht="13.5" hidden="1" spans="1:21">
      <c r="A152" s="102">
        <v>144</v>
      </c>
      <c r="B152" s="103" t="str">
        <f>[2]按行政村汇总!A145</f>
        <v>多湖</v>
      </c>
      <c r="C152" s="103">
        <v>21</v>
      </c>
      <c r="D152" s="103" t="s">
        <v>380</v>
      </c>
      <c r="E152" s="103"/>
      <c r="F152" s="104"/>
      <c r="G152" s="104"/>
      <c r="H152" s="103"/>
      <c r="I152" s="104"/>
      <c r="J152" s="104"/>
      <c r="K152" s="104"/>
      <c r="L152" s="132"/>
      <c r="M152" s="104"/>
      <c r="N152" s="104"/>
      <c r="O152" s="104"/>
      <c r="P152" s="104"/>
      <c r="Q152" s="104"/>
      <c r="R152" s="104"/>
      <c r="S152" s="104"/>
      <c r="T152" s="104"/>
      <c r="U152" s="121"/>
    </row>
    <row r="153" ht="13.5" hidden="1" spans="1:21">
      <c r="A153" s="102">
        <v>145</v>
      </c>
      <c r="B153" s="103" t="str">
        <f>[2]按行政村汇总!A146</f>
        <v>多湖</v>
      </c>
      <c r="C153" s="103">
        <v>22</v>
      </c>
      <c r="D153" s="103" t="s">
        <v>381</v>
      </c>
      <c r="E153" s="103"/>
      <c r="F153" s="104"/>
      <c r="G153" s="104"/>
      <c r="H153" s="103"/>
      <c r="I153" s="104"/>
      <c r="J153" s="104"/>
      <c r="K153" s="104"/>
      <c r="L153" s="132"/>
      <c r="M153" s="104"/>
      <c r="N153" s="104"/>
      <c r="O153" s="104"/>
      <c r="P153" s="104"/>
      <c r="Q153" s="104"/>
      <c r="R153" s="104"/>
      <c r="S153" s="104"/>
      <c r="T153" s="104"/>
      <c r="U153" s="121"/>
    </row>
    <row r="154" ht="13.5" hidden="1" spans="1:21">
      <c r="A154" s="102">
        <v>147</v>
      </c>
      <c r="B154" s="103" t="str">
        <f>[2]按行政村汇总!A148</f>
        <v>多湖</v>
      </c>
      <c r="C154" s="103">
        <v>23</v>
      </c>
      <c r="D154" s="103" t="s">
        <v>382</v>
      </c>
      <c r="E154" s="103"/>
      <c r="F154" s="104"/>
      <c r="G154" s="104"/>
      <c r="H154" s="103"/>
      <c r="I154" s="104"/>
      <c r="J154" s="104"/>
      <c r="K154" s="104"/>
      <c r="L154" s="132"/>
      <c r="M154" s="104"/>
      <c r="N154" s="104"/>
      <c r="O154" s="104"/>
      <c r="P154" s="104"/>
      <c r="Q154" s="104"/>
      <c r="R154" s="104"/>
      <c r="S154" s="104"/>
      <c r="T154" s="104"/>
      <c r="U154" s="121"/>
    </row>
    <row r="155" ht="13.5" hidden="1" spans="1:21">
      <c r="A155" s="102">
        <v>149</v>
      </c>
      <c r="B155" s="103" t="str">
        <f>[2]按行政村汇总!A150</f>
        <v>多湖</v>
      </c>
      <c r="C155" s="103">
        <v>24</v>
      </c>
      <c r="D155" s="103" t="s">
        <v>383</v>
      </c>
      <c r="E155" s="103"/>
      <c r="F155" s="104"/>
      <c r="G155" s="104"/>
      <c r="H155" s="103"/>
      <c r="I155" s="104"/>
      <c r="J155" s="104"/>
      <c r="K155" s="104"/>
      <c r="L155" s="132"/>
      <c r="M155" s="104"/>
      <c r="N155" s="104"/>
      <c r="O155" s="104"/>
      <c r="P155" s="104"/>
      <c r="Q155" s="104"/>
      <c r="R155" s="104"/>
      <c r="S155" s="104"/>
      <c r="T155" s="104"/>
      <c r="U155" s="121"/>
    </row>
    <row r="156" ht="13.5" hidden="1" spans="1:21">
      <c r="A156" s="102">
        <v>150</v>
      </c>
      <c r="B156" s="103" t="str">
        <f>[2]按行政村汇总!A151</f>
        <v>多湖</v>
      </c>
      <c r="C156" s="103">
        <v>25</v>
      </c>
      <c r="D156" s="103" t="s">
        <v>384</v>
      </c>
      <c r="E156" s="103"/>
      <c r="F156" s="104"/>
      <c r="G156" s="104"/>
      <c r="H156" s="103"/>
      <c r="I156" s="104"/>
      <c r="J156" s="104"/>
      <c r="K156" s="104"/>
      <c r="L156" s="132"/>
      <c r="M156" s="104"/>
      <c r="N156" s="104"/>
      <c r="O156" s="104"/>
      <c r="P156" s="104"/>
      <c r="Q156" s="104"/>
      <c r="R156" s="104"/>
      <c r="S156" s="104"/>
      <c r="T156" s="104"/>
      <c r="U156" s="121"/>
    </row>
    <row r="157" ht="13.5" hidden="1" spans="1:21">
      <c r="A157" s="102">
        <v>151</v>
      </c>
      <c r="B157" s="103" t="str">
        <f>[2]按行政村汇总!A152</f>
        <v>多湖</v>
      </c>
      <c r="C157" s="103">
        <v>26</v>
      </c>
      <c r="D157" s="103" t="s">
        <v>385</v>
      </c>
      <c r="E157" s="103"/>
      <c r="F157" s="104"/>
      <c r="G157" s="104"/>
      <c r="H157" s="103"/>
      <c r="I157" s="104"/>
      <c r="J157" s="104"/>
      <c r="K157" s="104"/>
      <c r="L157" s="132"/>
      <c r="M157" s="104"/>
      <c r="N157" s="104"/>
      <c r="O157" s="104"/>
      <c r="P157" s="104"/>
      <c r="Q157" s="104"/>
      <c r="R157" s="104"/>
      <c r="S157" s="104"/>
      <c r="T157" s="104"/>
      <c r="U157" s="121"/>
    </row>
    <row r="158" ht="13.5" hidden="1" spans="1:21">
      <c r="A158" s="102">
        <v>152</v>
      </c>
      <c r="B158" s="103" t="str">
        <f>[2]按行政村汇总!A154</f>
        <v>多湖</v>
      </c>
      <c r="C158" s="103">
        <v>27</v>
      </c>
      <c r="D158" s="103" t="s">
        <v>386</v>
      </c>
      <c r="E158" s="103"/>
      <c r="F158" s="104"/>
      <c r="G158" s="104"/>
      <c r="H158" s="103"/>
      <c r="I158" s="104"/>
      <c r="J158" s="104"/>
      <c r="K158" s="104"/>
      <c r="L158" s="132"/>
      <c r="M158" s="104"/>
      <c r="N158" s="104"/>
      <c r="O158" s="104"/>
      <c r="P158" s="104"/>
      <c r="Q158" s="104"/>
      <c r="R158" s="104"/>
      <c r="S158" s="104"/>
      <c r="T158" s="104"/>
      <c r="U158" s="124"/>
    </row>
    <row r="159" ht="13.5" hidden="1" spans="1:21">
      <c r="A159" s="102">
        <v>153</v>
      </c>
      <c r="B159" s="103" t="str">
        <f>[2]按行政村汇总!A155</f>
        <v>多湖</v>
      </c>
      <c r="C159" s="103">
        <v>28</v>
      </c>
      <c r="D159" s="103" t="s">
        <v>387</v>
      </c>
      <c r="E159" s="103"/>
      <c r="F159" s="104"/>
      <c r="G159" s="104"/>
      <c r="H159" s="103"/>
      <c r="I159" s="104"/>
      <c r="J159" s="104"/>
      <c r="K159" s="104"/>
      <c r="L159" s="132"/>
      <c r="M159" s="104"/>
      <c r="N159" s="104"/>
      <c r="O159" s="104"/>
      <c r="P159" s="104"/>
      <c r="Q159" s="104"/>
      <c r="R159" s="104"/>
      <c r="S159" s="104"/>
      <c r="T159" s="104"/>
      <c r="U159" s="121"/>
    </row>
    <row r="160" ht="13.5" hidden="1" spans="1:21">
      <c r="A160" s="102">
        <v>154</v>
      </c>
      <c r="B160" s="103" t="str">
        <f>[2]按行政村汇总!A157</f>
        <v>多湖</v>
      </c>
      <c r="C160" s="103">
        <v>29</v>
      </c>
      <c r="D160" s="103" t="s">
        <v>388</v>
      </c>
      <c r="E160" s="103"/>
      <c r="F160" s="104"/>
      <c r="G160" s="104"/>
      <c r="H160" s="103"/>
      <c r="I160" s="104"/>
      <c r="J160" s="104"/>
      <c r="K160" s="104"/>
      <c r="L160" s="132"/>
      <c r="M160" s="104"/>
      <c r="N160" s="104"/>
      <c r="O160" s="104"/>
      <c r="P160" s="104"/>
      <c r="Q160" s="104"/>
      <c r="R160" s="104"/>
      <c r="S160" s="104"/>
      <c r="T160" s="104"/>
      <c r="U160" s="121"/>
    </row>
    <row r="161" ht="13.5" hidden="1" spans="1:21">
      <c r="A161" s="102">
        <v>156</v>
      </c>
      <c r="B161" s="103" t="str">
        <f>[2]按行政村汇总!A160</f>
        <v>多湖</v>
      </c>
      <c r="C161" s="103">
        <v>30</v>
      </c>
      <c r="D161" s="103" t="s">
        <v>170</v>
      </c>
      <c r="E161" s="103"/>
      <c r="F161" s="104"/>
      <c r="G161" s="104"/>
      <c r="H161" s="103"/>
      <c r="I161" s="104"/>
      <c r="J161" s="104"/>
      <c r="K161" s="104"/>
      <c r="L161" s="132"/>
      <c r="M161" s="104"/>
      <c r="N161" s="104"/>
      <c r="O161" s="104"/>
      <c r="P161" s="104"/>
      <c r="Q161" s="104"/>
      <c r="R161" s="104"/>
      <c r="S161" s="104"/>
      <c r="T161" s="104"/>
      <c r="U161" s="124"/>
    </row>
    <row r="162" ht="13.5" hidden="1" spans="1:21">
      <c r="A162" s="102">
        <v>157</v>
      </c>
      <c r="B162" s="103" t="str">
        <f>[2]按行政村汇总!A162</f>
        <v>多湖</v>
      </c>
      <c r="C162" s="103">
        <v>31</v>
      </c>
      <c r="D162" s="103" t="s">
        <v>389</v>
      </c>
      <c r="E162" s="103"/>
      <c r="F162" s="104"/>
      <c r="G162" s="104"/>
      <c r="H162" s="103"/>
      <c r="I162" s="104"/>
      <c r="J162" s="104"/>
      <c r="K162" s="104"/>
      <c r="L162" s="132"/>
      <c r="M162" s="104"/>
      <c r="N162" s="104"/>
      <c r="O162" s="104"/>
      <c r="P162" s="104"/>
      <c r="Q162" s="104"/>
      <c r="R162" s="104"/>
      <c r="S162" s="104"/>
      <c r="T162" s="104"/>
      <c r="U162" s="121"/>
    </row>
    <row r="163" ht="13.5" hidden="1" spans="1:21">
      <c r="A163" s="102">
        <v>158</v>
      </c>
      <c r="B163" s="103" t="str">
        <f>[2]按行政村汇总!A163</f>
        <v>多湖</v>
      </c>
      <c r="C163" s="103">
        <v>32</v>
      </c>
      <c r="D163" s="103" t="s">
        <v>390</v>
      </c>
      <c r="E163" s="103"/>
      <c r="F163" s="104"/>
      <c r="G163" s="104"/>
      <c r="H163" s="103"/>
      <c r="I163" s="104"/>
      <c r="J163" s="104"/>
      <c r="K163" s="104"/>
      <c r="L163" s="132"/>
      <c r="M163" s="104"/>
      <c r="N163" s="104"/>
      <c r="O163" s="104"/>
      <c r="P163" s="104"/>
      <c r="Q163" s="104"/>
      <c r="R163" s="104"/>
      <c r="S163" s="104"/>
      <c r="T163" s="104"/>
      <c r="U163" s="124"/>
    </row>
    <row r="164" ht="13.5" hidden="1" spans="1:21">
      <c r="A164" s="102">
        <v>159</v>
      </c>
      <c r="B164" s="103" t="str">
        <f>[2]按行政村汇总!A164</f>
        <v>多湖</v>
      </c>
      <c r="C164" s="103">
        <v>33</v>
      </c>
      <c r="D164" s="103" t="s">
        <v>391</v>
      </c>
      <c r="E164" s="103"/>
      <c r="F164" s="104"/>
      <c r="G164" s="104"/>
      <c r="H164" s="103"/>
      <c r="I164" s="104"/>
      <c r="J164" s="104"/>
      <c r="K164" s="104"/>
      <c r="L164" s="132"/>
      <c r="M164" s="104"/>
      <c r="N164" s="104"/>
      <c r="O164" s="104"/>
      <c r="P164" s="104"/>
      <c r="Q164" s="104"/>
      <c r="R164" s="104"/>
      <c r="S164" s="104"/>
      <c r="T164" s="104"/>
      <c r="U164" s="121"/>
    </row>
    <row r="165" ht="13.5" hidden="1" spans="1:21">
      <c r="A165" s="102">
        <v>160</v>
      </c>
      <c r="B165" s="103" t="str">
        <f>[2]按行政村汇总!A165</f>
        <v>多湖</v>
      </c>
      <c r="C165" s="103">
        <v>34</v>
      </c>
      <c r="D165" s="103" t="s">
        <v>392</v>
      </c>
      <c r="E165" s="103"/>
      <c r="F165" s="104"/>
      <c r="G165" s="104"/>
      <c r="H165" s="103"/>
      <c r="I165" s="104"/>
      <c r="J165" s="104"/>
      <c r="K165" s="104"/>
      <c r="L165" s="132"/>
      <c r="M165" s="104"/>
      <c r="N165" s="104"/>
      <c r="O165" s="104"/>
      <c r="P165" s="104"/>
      <c r="Q165" s="104"/>
      <c r="R165" s="104"/>
      <c r="S165" s="104"/>
      <c r="T165" s="104"/>
      <c r="U165" s="121"/>
    </row>
    <row r="166" ht="13.5" hidden="1" spans="1:21">
      <c r="A166" s="102">
        <v>163</v>
      </c>
      <c r="B166" s="103" t="str">
        <f>[2]按行政村汇总!A168</f>
        <v>多湖</v>
      </c>
      <c r="C166" s="103">
        <v>35</v>
      </c>
      <c r="D166" s="103" t="s">
        <v>393</v>
      </c>
      <c r="E166" s="103"/>
      <c r="F166" s="104"/>
      <c r="G166" s="104"/>
      <c r="H166" s="103"/>
      <c r="I166" s="104"/>
      <c r="J166" s="104"/>
      <c r="K166" s="104"/>
      <c r="L166" s="132"/>
      <c r="M166" s="104"/>
      <c r="N166" s="104"/>
      <c r="O166" s="104"/>
      <c r="P166" s="104"/>
      <c r="Q166" s="104"/>
      <c r="R166" s="104"/>
      <c r="S166" s="104"/>
      <c r="T166" s="104"/>
      <c r="U166" s="121"/>
    </row>
    <row r="167" ht="24" spans="1:21">
      <c r="A167" s="102">
        <v>174</v>
      </c>
      <c r="B167" s="103" t="s">
        <v>15</v>
      </c>
      <c r="C167" s="103">
        <v>1</v>
      </c>
      <c r="D167" s="103" t="s">
        <v>394</v>
      </c>
      <c r="E167" s="103" t="s">
        <v>73</v>
      </c>
      <c r="F167" s="104"/>
      <c r="G167" s="104"/>
      <c r="H167" s="103" t="s">
        <v>101</v>
      </c>
      <c r="I167" s="104"/>
      <c r="J167" s="104"/>
      <c r="K167" s="104">
        <v>8</v>
      </c>
      <c r="L167" s="133">
        <v>8.3</v>
      </c>
      <c r="M167" s="104" t="s">
        <v>395</v>
      </c>
      <c r="N167" s="104"/>
      <c r="O167" s="104" t="s">
        <v>79</v>
      </c>
      <c r="P167" s="104" t="s">
        <v>79</v>
      </c>
      <c r="Q167" s="104">
        <v>10</v>
      </c>
      <c r="R167" s="104" t="s">
        <v>81</v>
      </c>
      <c r="S167" s="104">
        <v>6</v>
      </c>
      <c r="T167" s="104" t="s">
        <v>81</v>
      </c>
      <c r="U167" s="121" t="s">
        <v>396</v>
      </c>
    </row>
    <row r="168" ht="24" spans="1:21">
      <c r="A168" s="102">
        <v>175</v>
      </c>
      <c r="B168" s="103" t="s">
        <v>15</v>
      </c>
      <c r="C168" s="103">
        <v>2</v>
      </c>
      <c r="D168" s="103" t="s">
        <v>397</v>
      </c>
      <c r="E168" s="103" t="s">
        <v>73</v>
      </c>
      <c r="F168" s="104"/>
      <c r="G168" s="104"/>
      <c r="H168" s="103" t="s">
        <v>101</v>
      </c>
      <c r="I168" s="104"/>
      <c r="J168" s="104"/>
      <c r="K168" s="104">
        <v>8</v>
      </c>
      <c r="L168" s="133">
        <v>8.3</v>
      </c>
      <c r="M168" s="104" t="s">
        <v>398</v>
      </c>
      <c r="N168" s="104"/>
      <c r="O168" s="104" t="s">
        <v>79</v>
      </c>
      <c r="P168" s="104" t="s">
        <v>79</v>
      </c>
      <c r="Q168" s="104">
        <v>10</v>
      </c>
      <c r="R168" s="104" t="s">
        <v>81</v>
      </c>
      <c r="S168" s="104">
        <v>6</v>
      </c>
      <c r="T168" s="104" t="s">
        <v>81</v>
      </c>
      <c r="U168" s="121" t="s">
        <v>396</v>
      </c>
    </row>
    <row r="169" ht="24" hidden="1" spans="1:21">
      <c r="A169" s="102">
        <v>177</v>
      </c>
      <c r="B169" s="103" t="s">
        <v>15</v>
      </c>
      <c r="C169" s="103">
        <v>3</v>
      </c>
      <c r="D169" s="103" t="s">
        <v>399</v>
      </c>
      <c r="E169" s="103" t="s">
        <v>73</v>
      </c>
      <c r="F169" s="104"/>
      <c r="G169" s="104"/>
      <c r="H169" s="103"/>
      <c r="I169" s="104" t="s">
        <v>75</v>
      </c>
      <c r="J169" s="104"/>
      <c r="K169" s="104">
        <v>9</v>
      </c>
      <c r="L169" s="133">
        <v>9.3</v>
      </c>
      <c r="M169" s="104" t="s">
        <v>400</v>
      </c>
      <c r="N169" s="104"/>
      <c r="O169" s="104"/>
      <c r="P169" s="104"/>
      <c r="Q169" s="104"/>
      <c r="R169" s="104"/>
      <c r="S169" s="104"/>
      <c r="T169" s="104"/>
      <c r="U169" s="121"/>
    </row>
    <row r="170" ht="24" hidden="1" spans="1:21">
      <c r="A170" s="102">
        <v>170</v>
      </c>
      <c r="B170" s="103" t="s">
        <v>15</v>
      </c>
      <c r="C170" s="103">
        <v>4</v>
      </c>
      <c r="D170" s="103" t="s">
        <v>401</v>
      </c>
      <c r="E170" s="103" t="s">
        <v>73</v>
      </c>
      <c r="F170" s="104"/>
      <c r="G170" s="104"/>
      <c r="H170" s="103" t="s">
        <v>101</v>
      </c>
      <c r="I170" s="104" t="s">
        <v>75</v>
      </c>
      <c r="J170" s="104"/>
      <c r="K170" s="104">
        <v>10</v>
      </c>
      <c r="L170" s="133">
        <v>10.3</v>
      </c>
      <c r="M170" s="104" t="s">
        <v>402</v>
      </c>
      <c r="N170" s="104"/>
      <c r="O170" s="104"/>
      <c r="P170" s="104"/>
      <c r="Q170" s="104"/>
      <c r="R170" s="104"/>
      <c r="S170" s="104"/>
      <c r="T170" s="104"/>
      <c r="U170" s="121"/>
    </row>
    <row r="171" ht="24" hidden="1" spans="1:21">
      <c r="A171" s="102">
        <v>171</v>
      </c>
      <c r="B171" s="103" t="s">
        <v>15</v>
      </c>
      <c r="C171" s="103">
        <v>5</v>
      </c>
      <c r="D171" s="103" t="s">
        <v>403</v>
      </c>
      <c r="E171" s="103" t="s">
        <v>73</v>
      </c>
      <c r="F171" s="104"/>
      <c r="G171" s="104"/>
      <c r="H171" s="103" t="s">
        <v>101</v>
      </c>
      <c r="I171" s="104"/>
      <c r="J171" s="104"/>
      <c r="K171" s="104">
        <v>10</v>
      </c>
      <c r="L171" s="133">
        <v>10.3</v>
      </c>
      <c r="M171" s="104" t="s">
        <v>404</v>
      </c>
      <c r="N171" s="104"/>
      <c r="O171" s="104"/>
      <c r="P171" s="104"/>
      <c r="Q171" s="104"/>
      <c r="R171" s="104"/>
      <c r="S171" s="104"/>
      <c r="T171" s="104"/>
      <c r="U171" s="121"/>
    </row>
    <row r="172" ht="24" hidden="1" spans="1:21">
      <c r="A172" s="102">
        <v>173</v>
      </c>
      <c r="B172" s="103" t="s">
        <v>15</v>
      </c>
      <c r="C172" s="103">
        <v>6</v>
      </c>
      <c r="D172" s="103" t="s">
        <v>405</v>
      </c>
      <c r="E172" s="103" t="s">
        <v>73</v>
      </c>
      <c r="F172" s="104"/>
      <c r="G172" s="104"/>
      <c r="H172" s="103" t="s">
        <v>101</v>
      </c>
      <c r="I172" s="104"/>
      <c r="J172" s="104"/>
      <c r="K172" s="104">
        <v>10</v>
      </c>
      <c r="L172" s="133">
        <v>10.3</v>
      </c>
      <c r="M172" s="104" t="s">
        <v>406</v>
      </c>
      <c r="N172" s="104"/>
      <c r="O172" s="104"/>
      <c r="P172" s="104"/>
      <c r="Q172" s="104"/>
      <c r="R172" s="104"/>
      <c r="S172" s="104"/>
      <c r="T172" s="104"/>
      <c r="U172" s="121"/>
    </row>
    <row r="173" ht="24" hidden="1" spans="1:21">
      <c r="A173" s="102">
        <v>176</v>
      </c>
      <c r="B173" s="103" t="s">
        <v>15</v>
      </c>
      <c r="C173" s="103">
        <v>7</v>
      </c>
      <c r="D173" s="103" t="s">
        <v>407</v>
      </c>
      <c r="E173" s="103" t="s">
        <v>73</v>
      </c>
      <c r="F173" s="104"/>
      <c r="G173" s="104"/>
      <c r="H173" s="103"/>
      <c r="I173" s="104" t="s">
        <v>85</v>
      </c>
      <c r="J173" s="104" t="s">
        <v>61</v>
      </c>
      <c r="K173" s="104">
        <v>10</v>
      </c>
      <c r="L173" s="133">
        <v>10.3</v>
      </c>
      <c r="M173" s="104" t="s">
        <v>408</v>
      </c>
      <c r="N173" s="104"/>
      <c r="O173" s="104"/>
      <c r="P173" s="104"/>
      <c r="Q173" s="104"/>
      <c r="R173" s="104"/>
      <c r="S173" s="104"/>
      <c r="T173" s="104"/>
      <c r="U173" s="121" t="s">
        <v>409</v>
      </c>
    </row>
    <row r="174" ht="13.5" hidden="1" spans="1:21">
      <c r="A174" s="102">
        <v>181</v>
      </c>
      <c r="B174" s="103" t="s">
        <v>15</v>
      </c>
      <c r="C174" s="103">
        <v>8</v>
      </c>
      <c r="D174" s="103" t="s">
        <v>410</v>
      </c>
      <c r="E174" s="103"/>
      <c r="F174" s="104"/>
      <c r="G174" s="104"/>
      <c r="H174" s="103"/>
      <c r="I174" s="104"/>
      <c r="J174" s="104"/>
      <c r="K174" s="104">
        <v>10</v>
      </c>
      <c r="L174" s="134">
        <v>10.31</v>
      </c>
      <c r="M174" s="104" t="s">
        <v>411</v>
      </c>
      <c r="N174" s="104"/>
      <c r="O174" s="104"/>
      <c r="P174" s="104"/>
      <c r="Q174" s="104"/>
      <c r="R174" s="104"/>
      <c r="S174" s="104"/>
      <c r="T174" s="104"/>
      <c r="U174" s="121"/>
    </row>
    <row r="175" ht="13.5" hidden="1" spans="1:21">
      <c r="A175" s="102">
        <v>184</v>
      </c>
      <c r="B175" s="103" t="s">
        <v>15</v>
      </c>
      <c r="C175" s="103">
        <v>9</v>
      </c>
      <c r="D175" s="103" t="s">
        <v>412</v>
      </c>
      <c r="E175" s="103"/>
      <c r="F175" s="104"/>
      <c r="G175" s="104"/>
      <c r="H175" s="103"/>
      <c r="I175" s="104"/>
      <c r="J175" s="104"/>
      <c r="K175" s="104">
        <v>10</v>
      </c>
      <c r="L175" s="134">
        <v>10.31</v>
      </c>
      <c r="M175" s="104" t="s">
        <v>413</v>
      </c>
      <c r="N175" s="104"/>
      <c r="O175" s="104"/>
      <c r="P175" s="104"/>
      <c r="Q175" s="104"/>
      <c r="R175" s="104"/>
      <c r="S175" s="104"/>
      <c r="T175" s="104"/>
      <c r="U175" s="121"/>
    </row>
    <row r="176" ht="13.5" hidden="1" spans="1:21">
      <c r="A176" s="102">
        <v>185</v>
      </c>
      <c r="B176" s="103" t="s">
        <v>15</v>
      </c>
      <c r="C176" s="103">
        <v>10</v>
      </c>
      <c r="D176" s="103" t="s">
        <v>414</v>
      </c>
      <c r="E176" s="103"/>
      <c r="F176" s="104"/>
      <c r="G176" s="104"/>
      <c r="H176" s="103"/>
      <c r="I176" s="104"/>
      <c r="J176" s="104"/>
      <c r="K176" s="104">
        <v>10</v>
      </c>
      <c r="L176" s="134">
        <v>10.31</v>
      </c>
      <c r="M176" s="104" t="s">
        <v>415</v>
      </c>
      <c r="N176" s="104"/>
      <c r="O176" s="104"/>
      <c r="P176" s="104"/>
      <c r="Q176" s="104"/>
      <c r="R176" s="104"/>
      <c r="S176" s="104"/>
      <c r="T176" s="104"/>
      <c r="U176" s="121"/>
    </row>
    <row r="177" ht="13.5" hidden="1" spans="1:21">
      <c r="A177" s="102">
        <v>189</v>
      </c>
      <c r="B177" s="103" t="s">
        <v>15</v>
      </c>
      <c r="C177" s="103">
        <v>11</v>
      </c>
      <c r="D177" s="103" t="s">
        <v>416</v>
      </c>
      <c r="E177" s="103"/>
      <c r="F177" s="104"/>
      <c r="G177" s="104"/>
      <c r="H177" s="103"/>
      <c r="I177" s="104"/>
      <c r="J177" s="104"/>
      <c r="K177" s="104">
        <v>10</v>
      </c>
      <c r="L177" s="134">
        <v>10.31</v>
      </c>
      <c r="M177" s="104" t="s">
        <v>417</v>
      </c>
      <c r="N177" s="104"/>
      <c r="O177" s="104"/>
      <c r="P177" s="104"/>
      <c r="Q177" s="104"/>
      <c r="R177" s="104"/>
      <c r="S177" s="104"/>
      <c r="T177" s="104"/>
      <c r="U177" s="121"/>
    </row>
    <row r="178" ht="24" hidden="1" spans="1:21">
      <c r="A178" s="102">
        <v>169</v>
      </c>
      <c r="B178" s="103" t="s">
        <v>15</v>
      </c>
      <c r="C178" s="103">
        <v>12</v>
      </c>
      <c r="D178" s="103" t="s">
        <v>418</v>
      </c>
      <c r="E178" s="103" t="s">
        <v>73</v>
      </c>
      <c r="F178" s="104"/>
      <c r="G178" s="104"/>
      <c r="H178" s="104" t="s">
        <v>84</v>
      </c>
      <c r="I178" s="104" t="s">
        <v>75</v>
      </c>
      <c r="J178" s="104"/>
      <c r="K178" s="104">
        <v>11</v>
      </c>
      <c r="L178" s="133">
        <v>11.31</v>
      </c>
      <c r="M178" s="104" t="s">
        <v>419</v>
      </c>
      <c r="N178" s="104"/>
      <c r="O178" s="104"/>
      <c r="P178" s="104"/>
      <c r="Q178" s="104"/>
      <c r="R178" s="104"/>
      <c r="S178" s="104"/>
      <c r="T178" s="104"/>
      <c r="U178" s="121" t="s">
        <v>409</v>
      </c>
    </row>
    <row r="179" ht="24" hidden="1" spans="1:21">
      <c r="A179" s="102">
        <v>167</v>
      </c>
      <c r="B179" s="103" t="s">
        <v>15</v>
      </c>
      <c r="C179" s="103">
        <v>13</v>
      </c>
      <c r="D179" s="103" t="s">
        <v>420</v>
      </c>
      <c r="E179" s="103" t="s">
        <v>73</v>
      </c>
      <c r="F179" s="104" t="s">
        <v>57</v>
      </c>
      <c r="G179" s="104"/>
      <c r="H179" s="103"/>
      <c r="I179" s="104"/>
      <c r="J179" s="104"/>
      <c r="K179" s="104">
        <v>11</v>
      </c>
      <c r="L179" s="133">
        <v>11.31</v>
      </c>
      <c r="M179" s="104" t="s">
        <v>421</v>
      </c>
      <c r="N179" s="104"/>
      <c r="O179" s="104"/>
      <c r="P179" s="104"/>
      <c r="Q179" s="104"/>
      <c r="R179" s="104"/>
      <c r="S179" s="104"/>
      <c r="T179" s="104"/>
      <c r="U179" s="121"/>
    </row>
    <row r="180" ht="24" hidden="1" spans="1:21">
      <c r="A180" s="102">
        <v>168</v>
      </c>
      <c r="B180" s="103" t="s">
        <v>15</v>
      </c>
      <c r="C180" s="103">
        <v>14</v>
      </c>
      <c r="D180" s="103" t="s">
        <v>422</v>
      </c>
      <c r="E180" s="103" t="s">
        <v>73</v>
      </c>
      <c r="F180" s="104" t="s">
        <v>57</v>
      </c>
      <c r="G180" s="104"/>
      <c r="H180" s="103"/>
      <c r="I180" s="104"/>
      <c r="J180" s="104"/>
      <c r="K180" s="104">
        <v>11</v>
      </c>
      <c r="L180" s="133">
        <v>11.31</v>
      </c>
      <c r="M180" s="104" t="s">
        <v>423</v>
      </c>
      <c r="N180" s="104"/>
      <c r="O180" s="104"/>
      <c r="P180" s="104"/>
      <c r="Q180" s="104"/>
      <c r="R180" s="104"/>
      <c r="S180" s="104"/>
      <c r="T180" s="104"/>
      <c r="U180" s="121"/>
    </row>
    <row r="181" ht="13.5" hidden="1" spans="1:21">
      <c r="A181" s="102">
        <v>191</v>
      </c>
      <c r="B181" s="103" t="s">
        <v>15</v>
      </c>
      <c r="C181" s="103">
        <v>15</v>
      </c>
      <c r="D181" s="103" t="s">
        <v>424</v>
      </c>
      <c r="E181" s="103"/>
      <c r="F181" s="104"/>
      <c r="G181" s="104"/>
      <c r="H181" s="103"/>
      <c r="I181" s="104"/>
      <c r="J181" s="104"/>
      <c r="K181" s="104">
        <v>11</v>
      </c>
      <c r="L181" s="134">
        <v>11.3</v>
      </c>
      <c r="M181" s="104" t="s">
        <v>425</v>
      </c>
      <c r="N181" s="104"/>
      <c r="O181" s="104"/>
      <c r="P181" s="104"/>
      <c r="Q181" s="104"/>
      <c r="R181" s="104"/>
      <c r="S181" s="104"/>
      <c r="T181" s="104"/>
      <c r="U181" s="121"/>
    </row>
    <row r="182" ht="24" hidden="1" spans="1:21">
      <c r="A182" s="102">
        <v>172</v>
      </c>
      <c r="B182" s="103" t="s">
        <v>15</v>
      </c>
      <c r="C182" s="103">
        <v>16</v>
      </c>
      <c r="D182" s="103" t="s">
        <v>426</v>
      </c>
      <c r="E182" s="103" t="s">
        <v>73</v>
      </c>
      <c r="F182" s="104"/>
      <c r="G182" s="104"/>
      <c r="H182" s="103" t="s">
        <v>101</v>
      </c>
      <c r="I182" s="104"/>
      <c r="J182" s="104"/>
      <c r="K182" s="104">
        <v>12</v>
      </c>
      <c r="L182" s="133">
        <v>12.3</v>
      </c>
      <c r="M182" s="104" t="s">
        <v>427</v>
      </c>
      <c r="N182" s="104"/>
      <c r="O182" s="104"/>
      <c r="P182" s="104"/>
      <c r="Q182" s="104"/>
      <c r="R182" s="104"/>
      <c r="S182" s="104"/>
      <c r="T182" s="104"/>
      <c r="U182" s="121"/>
    </row>
    <row r="183" ht="24" hidden="1" spans="1:21">
      <c r="A183" s="102">
        <v>164</v>
      </c>
      <c r="B183" s="103" t="s">
        <v>15</v>
      </c>
      <c r="C183" s="103">
        <v>17</v>
      </c>
      <c r="D183" s="103" t="s">
        <v>428</v>
      </c>
      <c r="E183" s="103" t="s">
        <v>73</v>
      </c>
      <c r="F183" s="104" t="s">
        <v>57</v>
      </c>
      <c r="G183" s="104"/>
      <c r="H183" s="103"/>
      <c r="I183" s="104"/>
      <c r="J183" s="104"/>
      <c r="K183" s="104">
        <v>12</v>
      </c>
      <c r="L183" s="133">
        <v>12.3</v>
      </c>
      <c r="M183" s="104" t="s">
        <v>429</v>
      </c>
      <c r="N183" s="104"/>
      <c r="O183" s="104"/>
      <c r="P183" s="104"/>
      <c r="Q183" s="104"/>
      <c r="R183" s="104"/>
      <c r="S183" s="104"/>
      <c r="T183" s="104"/>
      <c r="U183" s="121"/>
    </row>
    <row r="184" ht="24" hidden="1" spans="1:21">
      <c r="A184" s="102">
        <v>165</v>
      </c>
      <c r="B184" s="103" t="s">
        <v>15</v>
      </c>
      <c r="C184" s="103">
        <v>18</v>
      </c>
      <c r="D184" s="103" t="s">
        <v>430</v>
      </c>
      <c r="E184" s="103" t="s">
        <v>73</v>
      </c>
      <c r="F184" s="104" t="s">
        <v>57</v>
      </c>
      <c r="G184" s="104"/>
      <c r="H184" s="103"/>
      <c r="I184" s="104"/>
      <c r="J184" s="104"/>
      <c r="K184" s="104">
        <v>12</v>
      </c>
      <c r="L184" s="133">
        <v>12.3</v>
      </c>
      <c r="M184" s="104" t="s">
        <v>431</v>
      </c>
      <c r="N184" s="104"/>
      <c r="O184" s="104"/>
      <c r="P184" s="104"/>
      <c r="Q184" s="104"/>
      <c r="R184" s="104"/>
      <c r="S184" s="104"/>
      <c r="T184" s="104"/>
      <c r="U184" s="121"/>
    </row>
    <row r="185" ht="24" hidden="1" spans="1:21">
      <c r="A185" s="102">
        <v>166</v>
      </c>
      <c r="B185" s="103" t="s">
        <v>15</v>
      </c>
      <c r="C185" s="103">
        <v>19</v>
      </c>
      <c r="D185" s="103" t="s">
        <v>432</v>
      </c>
      <c r="E185" s="103" t="s">
        <v>73</v>
      </c>
      <c r="F185" s="104" t="s">
        <v>57</v>
      </c>
      <c r="G185" s="104"/>
      <c r="H185" s="103"/>
      <c r="I185" s="104"/>
      <c r="J185" s="104"/>
      <c r="K185" s="104">
        <v>12</v>
      </c>
      <c r="L185" s="133">
        <v>12.3</v>
      </c>
      <c r="M185" s="104" t="s">
        <v>433</v>
      </c>
      <c r="N185" s="104"/>
      <c r="O185" s="104"/>
      <c r="P185" s="104"/>
      <c r="Q185" s="104"/>
      <c r="R185" s="104"/>
      <c r="S185" s="104"/>
      <c r="T185" s="104"/>
      <c r="U185" s="121"/>
    </row>
    <row r="186" ht="13.5" hidden="1" spans="1:21">
      <c r="A186" s="102">
        <v>190</v>
      </c>
      <c r="B186" s="103" t="s">
        <v>15</v>
      </c>
      <c r="C186" s="103">
        <v>20</v>
      </c>
      <c r="D186" s="103" t="s">
        <v>434</v>
      </c>
      <c r="E186" s="103"/>
      <c r="F186" s="104"/>
      <c r="G186" s="104"/>
      <c r="H186" s="103"/>
      <c r="I186" s="104"/>
      <c r="J186" s="104"/>
      <c r="K186" s="104">
        <v>12</v>
      </c>
      <c r="L186" s="134">
        <v>12.3</v>
      </c>
      <c r="M186" s="104" t="s">
        <v>435</v>
      </c>
      <c r="N186" s="104"/>
      <c r="O186" s="104"/>
      <c r="P186" s="104"/>
      <c r="Q186" s="104"/>
      <c r="R186" s="104"/>
      <c r="S186" s="104"/>
      <c r="T186" s="104"/>
      <c r="U186" s="121"/>
    </row>
    <row r="187" ht="13.5" hidden="1" spans="1:21">
      <c r="A187" s="102">
        <v>179</v>
      </c>
      <c r="B187" s="103" t="s">
        <v>15</v>
      </c>
      <c r="C187" s="103">
        <v>21</v>
      </c>
      <c r="D187" s="103" t="s">
        <v>436</v>
      </c>
      <c r="E187" s="103"/>
      <c r="F187" s="104"/>
      <c r="G187" s="104"/>
      <c r="H187" s="103"/>
      <c r="I187" s="104"/>
      <c r="J187" s="104"/>
      <c r="K187" s="104">
        <v>12</v>
      </c>
      <c r="L187" s="133">
        <v>12.3</v>
      </c>
      <c r="M187" s="104" t="s">
        <v>437</v>
      </c>
      <c r="N187" s="104"/>
      <c r="O187" s="104"/>
      <c r="P187" s="104"/>
      <c r="Q187" s="104"/>
      <c r="R187" s="104"/>
      <c r="S187" s="104"/>
      <c r="T187" s="104"/>
      <c r="U187" s="121"/>
    </row>
    <row r="188" ht="13.5" hidden="1" spans="1:21">
      <c r="A188" s="102">
        <v>182</v>
      </c>
      <c r="B188" s="103" t="s">
        <v>15</v>
      </c>
      <c r="C188" s="103">
        <v>22</v>
      </c>
      <c r="D188" s="103" t="s">
        <v>438</v>
      </c>
      <c r="E188" s="103"/>
      <c r="F188" s="104"/>
      <c r="G188" s="104"/>
      <c r="H188" s="103"/>
      <c r="I188" s="104"/>
      <c r="J188" s="104"/>
      <c r="K188" s="104"/>
      <c r="L188" s="134"/>
      <c r="M188" s="104"/>
      <c r="N188" s="104"/>
      <c r="O188" s="104"/>
      <c r="P188" s="104"/>
      <c r="Q188" s="104"/>
      <c r="R188" s="104"/>
      <c r="S188" s="104"/>
      <c r="T188" s="104"/>
      <c r="U188" s="121"/>
    </row>
    <row r="189" ht="13.5" hidden="1" spans="1:21">
      <c r="A189" s="102">
        <v>178</v>
      </c>
      <c r="B189" s="103" t="s">
        <v>15</v>
      </c>
      <c r="C189" s="103">
        <v>23</v>
      </c>
      <c r="D189" s="103" t="s">
        <v>439</v>
      </c>
      <c r="E189" s="103"/>
      <c r="F189" s="104"/>
      <c r="G189" s="104"/>
      <c r="H189" s="103"/>
      <c r="I189" s="104"/>
      <c r="J189" s="104"/>
      <c r="K189" s="104"/>
      <c r="L189" s="133"/>
      <c r="M189" s="104"/>
      <c r="N189" s="104"/>
      <c r="O189" s="104"/>
      <c r="P189" s="104"/>
      <c r="Q189" s="104"/>
      <c r="R189" s="104"/>
      <c r="S189" s="104"/>
      <c r="T189" s="104"/>
      <c r="U189" s="121"/>
    </row>
    <row r="190" ht="13.5" hidden="1" spans="1:21">
      <c r="A190" s="102">
        <v>180</v>
      </c>
      <c r="B190" s="103" t="s">
        <v>15</v>
      </c>
      <c r="C190" s="103">
        <v>24</v>
      </c>
      <c r="D190" s="103" t="s">
        <v>440</v>
      </c>
      <c r="E190" s="103"/>
      <c r="F190" s="104"/>
      <c r="G190" s="104"/>
      <c r="H190" s="103"/>
      <c r="I190" s="104"/>
      <c r="J190" s="104"/>
      <c r="K190" s="104"/>
      <c r="L190" s="133"/>
      <c r="M190" s="104"/>
      <c r="N190" s="104"/>
      <c r="O190" s="104"/>
      <c r="P190" s="104"/>
      <c r="Q190" s="104"/>
      <c r="R190" s="104"/>
      <c r="S190" s="104"/>
      <c r="T190" s="104"/>
      <c r="U190" s="121"/>
    </row>
    <row r="191" ht="13.5" hidden="1" spans="1:21">
      <c r="A191" s="102">
        <v>183</v>
      </c>
      <c r="B191" s="103" t="s">
        <v>15</v>
      </c>
      <c r="C191" s="103">
        <v>25</v>
      </c>
      <c r="D191" s="103" t="s">
        <v>441</v>
      </c>
      <c r="E191" s="103"/>
      <c r="F191" s="104"/>
      <c r="G191" s="104"/>
      <c r="H191" s="103"/>
      <c r="I191" s="104"/>
      <c r="J191" s="104"/>
      <c r="K191" s="104"/>
      <c r="L191" s="133"/>
      <c r="M191" s="104"/>
      <c r="N191" s="104"/>
      <c r="O191" s="104"/>
      <c r="P191" s="104"/>
      <c r="Q191" s="104"/>
      <c r="R191" s="104"/>
      <c r="S191" s="104"/>
      <c r="T191" s="104"/>
      <c r="U191" s="121"/>
    </row>
    <row r="192" ht="13.5" hidden="1" spans="1:21">
      <c r="A192" s="102">
        <v>186</v>
      </c>
      <c r="B192" s="103" t="s">
        <v>15</v>
      </c>
      <c r="C192" s="103">
        <v>26</v>
      </c>
      <c r="D192" s="103" t="s">
        <v>442</v>
      </c>
      <c r="E192" s="103"/>
      <c r="F192" s="104"/>
      <c r="G192" s="104"/>
      <c r="H192" s="103"/>
      <c r="I192" s="104"/>
      <c r="J192" s="104"/>
      <c r="K192" s="104"/>
      <c r="L192" s="133"/>
      <c r="M192" s="104"/>
      <c r="N192" s="104"/>
      <c r="O192" s="104"/>
      <c r="P192" s="104"/>
      <c r="Q192" s="104"/>
      <c r="R192" s="104"/>
      <c r="S192" s="104"/>
      <c r="T192" s="104"/>
      <c r="U192" s="121"/>
    </row>
    <row r="193" ht="13.5" hidden="1" spans="1:21">
      <c r="A193" s="102">
        <v>187</v>
      </c>
      <c r="B193" s="103" t="s">
        <v>15</v>
      </c>
      <c r="C193" s="103">
        <v>27</v>
      </c>
      <c r="D193" s="103" t="s">
        <v>443</v>
      </c>
      <c r="E193" s="103"/>
      <c r="F193" s="104"/>
      <c r="G193" s="104"/>
      <c r="H193" s="103"/>
      <c r="I193" s="104"/>
      <c r="J193" s="104"/>
      <c r="K193" s="104"/>
      <c r="L193" s="133"/>
      <c r="M193" s="104"/>
      <c r="N193" s="104"/>
      <c r="O193" s="104"/>
      <c r="P193" s="104"/>
      <c r="Q193" s="104"/>
      <c r="R193" s="104"/>
      <c r="S193" s="104"/>
      <c r="T193" s="104"/>
      <c r="U193" s="121"/>
    </row>
    <row r="194" ht="13.5" hidden="1" spans="1:21">
      <c r="A194" s="102">
        <v>188</v>
      </c>
      <c r="B194" s="103" t="s">
        <v>15</v>
      </c>
      <c r="C194" s="103">
        <v>28</v>
      </c>
      <c r="D194" s="103" t="s">
        <v>444</v>
      </c>
      <c r="E194" s="103"/>
      <c r="F194" s="104"/>
      <c r="G194" s="104"/>
      <c r="H194" s="103"/>
      <c r="I194" s="104"/>
      <c r="J194" s="104"/>
      <c r="K194" s="104"/>
      <c r="L194" s="133"/>
      <c r="M194" s="104"/>
      <c r="N194" s="104"/>
      <c r="O194" s="104"/>
      <c r="P194" s="104"/>
      <c r="Q194" s="104"/>
      <c r="R194" s="104"/>
      <c r="S194" s="104"/>
      <c r="T194" s="104"/>
      <c r="U194" s="121"/>
    </row>
    <row r="195" ht="13.5" hidden="1" spans="1:21">
      <c r="A195" s="102">
        <v>192</v>
      </c>
      <c r="B195" s="103" t="s">
        <v>15</v>
      </c>
      <c r="C195" s="103">
        <v>29</v>
      </c>
      <c r="D195" s="103" t="s">
        <v>445</v>
      </c>
      <c r="E195" s="103"/>
      <c r="F195" s="104"/>
      <c r="G195" s="104"/>
      <c r="H195" s="103"/>
      <c r="I195" s="104"/>
      <c r="J195" s="104"/>
      <c r="K195" s="104"/>
      <c r="L195" s="133"/>
      <c r="M195" s="104"/>
      <c r="N195" s="104"/>
      <c r="O195" s="104"/>
      <c r="P195" s="104"/>
      <c r="Q195" s="104"/>
      <c r="R195" s="104"/>
      <c r="S195" s="104"/>
      <c r="T195" s="104"/>
      <c r="U195" s="121"/>
    </row>
    <row r="196" ht="13.5" hidden="1" spans="1:21">
      <c r="A196" s="102">
        <v>193</v>
      </c>
      <c r="B196" s="103" t="s">
        <v>15</v>
      </c>
      <c r="C196" s="103">
        <v>30</v>
      </c>
      <c r="D196" s="103" t="s">
        <v>446</v>
      </c>
      <c r="E196" s="103"/>
      <c r="F196" s="104"/>
      <c r="G196" s="104"/>
      <c r="H196" s="103"/>
      <c r="I196" s="104"/>
      <c r="J196" s="104"/>
      <c r="K196" s="104"/>
      <c r="L196" s="133"/>
      <c r="M196" s="104"/>
      <c r="N196" s="104"/>
      <c r="O196" s="104"/>
      <c r="P196" s="104"/>
      <c r="Q196" s="104"/>
      <c r="R196" s="104"/>
      <c r="S196" s="104"/>
      <c r="T196" s="104"/>
      <c r="U196" s="121"/>
    </row>
    <row r="197" ht="13.5" hidden="1" spans="1:21">
      <c r="A197" s="102">
        <v>194</v>
      </c>
      <c r="B197" s="103" t="s">
        <v>15</v>
      </c>
      <c r="C197" s="103">
        <v>31</v>
      </c>
      <c r="D197" s="103" t="s">
        <v>447</v>
      </c>
      <c r="E197" s="103"/>
      <c r="F197" s="104"/>
      <c r="G197" s="104"/>
      <c r="H197" s="103"/>
      <c r="I197" s="104"/>
      <c r="J197" s="104"/>
      <c r="K197" s="104"/>
      <c r="L197" s="133"/>
      <c r="M197" s="104"/>
      <c r="N197" s="104"/>
      <c r="O197" s="104"/>
      <c r="P197" s="104"/>
      <c r="Q197" s="104"/>
      <c r="R197" s="104"/>
      <c r="S197" s="104"/>
      <c r="T197" s="104"/>
      <c r="U197" s="121"/>
    </row>
    <row r="198" ht="13.5" hidden="1" spans="1:21">
      <c r="A198" s="102">
        <v>195</v>
      </c>
      <c r="B198" s="103" t="s">
        <v>15</v>
      </c>
      <c r="C198" s="103">
        <v>32</v>
      </c>
      <c r="D198" s="103" t="s">
        <v>448</v>
      </c>
      <c r="E198" s="103"/>
      <c r="F198" s="104"/>
      <c r="G198" s="104"/>
      <c r="H198" s="103"/>
      <c r="I198" s="104"/>
      <c r="J198" s="104"/>
      <c r="K198" s="104"/>
      <c r="L198" s="133"/>
      <c r="M198" s="104"/>
      <c r="N198" s="104"/>
      <c r="O198" s="104"/>
      <c r="P198" s="104"/>
      <c r="Q198" s="104"/>
      <c r="R198" s="104"/>
      <c r="S198" s="104"/>
      <c r="T198" s="104"/>
      <c r="U198" s="121"/>
    </row>
    <row r="199" ht="13.5" hidden="1" spans="1:21">
      <c r="A199" s="102">
        <v>196</v>
      </c>
      <c r="B199" s="103" t="s">
        <v>15</v>
      </c>
      <c r="C199" s="103">
        <v>33</v>
      </c>
      <c r="D199" s="103" t="s">
        <v>449</v>
      </c>
      <c r="E199" s="103"/>
      <c r="F199" s="104"/>
      <c r="G199" s="104"/>
      <c r="H199" s="103"/>
      <c r="I199" s="104"/>
      <c r="J199" s="104"/>
      <c r="K199" s="104"/>
      <c r="L199" s="133"/>
      <c r="M199" s="104"/>
      <c r="N199" s="104"/>
      <c r="O199" s="104"/>
      <c r="P199" s="104"/>
      <c r="Q199" s="104"/>
      <c r="R199" s="104"/>
      <c r="S199" s="104"/>
      <c r="T199" s="104"/>
      <c r="U199" s="121"/>
    </row>
    <row r="200" ht="13.5" hidden="1" spans="1:21">
      <c r="A200" s="102">
        <v>197</v>
      </c>
      <c r="B200" s="103" t="s">
        <v>15</v>
      </c>
      <c r="C200" s="103">
        <v>34</v>
      </c>
      <c r="D200" s="103" t="s">
        <v>450</v>
      </c>
      <c r="E200" s="103"/>
      <c r="F200" s="104"/>
      <c r="G200" s="104"/>
      <c r="H200" s="103"/>
      <c r="I200" s="104"/>
      <c r="J200" s="104"/>
      <c r="K200" s="104"/>
      <c r="L200" s="133"/>
      <c r="M200" s="104"/>
      <c r="N200" s="104"/>
      <c r="O200" s="104"/>
      <c r="P200" s="104"/>
      <c r="Q200" s="104"/>
      <c r="R200" s="104"/>
      <c r="S200" s="104"/>
      <c r="T200" s="104"/>
      <c r="U200" s="121"/>
    </row>
    <row r="201" ht="13.5" hidden="1" spans="1:21">
      <c r="A201" s="102">
        <v>198</v>
      </c>
      <c r="B201" s="103" t="s">
        <v>15</v>
      </c>
      <c r="C201" s="103">
        <v>35</v>
      </c>
      <c r="D201" s="103" t="s">
        <v>451</v>
      </c>
      <c r="E201" s="103"/>
      <c r="F201" s="104"/>
      <c r="G201" s="104"/>
      <c r="H201" s="103"/>
      <c r="I201" s="104"/>
      <c r="J201" s="104"/>
      <c r="K201" s="104"/>
      <c r="L201" s="133"/>
      <c r="M201" s="104"/>
      <c r="N201" s="104"/>
      <c r="O201" s="104"/>
      <c r="P201" s="104"/>
      <c r="Q201" s="104"/>
      <c r="R201" s="104"/>
      <c r="S201" s="104"/>
      <c r="T201" s="104"/>
      <c r="U201" s="121"/>
    </row>
    <row r="202" ht="13.5" spans="1:21">
      <c r="A202" s="102">
        <v>207</v>
      </c>
      <c r="B202" s="103" t="str">
        <f>[2]按行政村汇总!A207</f>
        <v>江东</v>
      </c>
      <c r="C202" s="103">
        <v>1</v>
      </c>
      <c r="D202" s="103" t="s">
        <v>452</v>
      </c>
      <c r="E202" s="103" t="s">
        <v>73</v>
      </c>
      <c r="F202" s="104"/>
      <c r="G202" s="104"/>
      <c r="H202" s="103" t="s">
        <v>453</v>
      </c>
      <c r="I202" s="104"/>
      <c r="J202" s="104"/>
      <c r="K202" s="104">
        <v>7</v>
      </c>
      <c r="L202" s="104" t="s">
        <v>454</v>
      </c>
      <c r="M202" s="104" t="s">
        <v>455</v>
      </c>
      <c r="N202" s="104"/>
      <c r="O202" s="104" t="s">
        <v>79</v>
      </c>
      <c r="P202" s="104" t="s">
        <v>79</v>
      </c>
      <c r="Q202" s="104">
        <v>7</v>
      </c>
      <c r="R202" s="104" t="s">
        <v>80</v>
      </c>
      <c r="S202" s="104">
        <v>6</v>
      </c>
      <c r="T202" s="104" t="s">
        <v>80</v>
      </c>
      <c r="U202" s="122" t="s">
        <v>456</v>
      </c>
    </row>
    <row r="203" ht="13.5" spans="1:21">
      <c r="A203" s="102">
        <v>201</v>
      </c>
      <c r="B203" s="103" t="str">
        <f>[2]按行政村汇总!A227</f>
        <v>江东</v>
      </c>
      <c r="C203" s="103">
        <v>2</v>
      </c>
      <c r="D203" s="103" t="s">
        <v>457</v>
      </c>
      <c r="E203" s="103" t="s">
        <v>73</v>
      </c>
      <c r="F203" s="104"/>
      <c r="G203" s="104"/>
      <c r="H203" s="103" t="s">
        <v>458</v>
      </c>
      <c r="I203" s="104"/>
      <c r="J203" s="104"/>
      <c r="K203" s="104">
        <v>8</v>
      </c>
      <c r="L203" s="135">
        <v>42246</v>
      </c>
      <c r="M203" s="104" t="s">
        <v>459</v>
      </c>
      <c r="N203" s="104"/>
      <c r="O203" s="104" t="s">
        <v>79</v>
      </c>
      <c r="P203" s="104" t="s">
        <v>79</v>
      </c>
      <c r="Q203" s="104">
        <v>10</v>
      </c>
      <c r="R203" s="104" t="s">
        <v>94</v>
      </c>
      <c r="S203" s="104">
        <v>6</v>
      </c>
      <c r="T203" s="104" t="s">
        <v>81</v>
      </c>
      <c r="U203" s="124" t="s">
        <v>112</v>
      </c>
    </row>
    <row r="204" ht="24" spans="1:21">
      <c r="A204" s="102">
        <v>205</v>
      </c>
      <c r="B204" s="103" t="str">
        <f>[2]按行政村汇总!A210</f>
        <v>江东</v>
      </c>
      <c r="C204" s="103">
        <v>3</v>
      </c>
      <c r="D204" s="103" t="s">
        <v>460</v>
      </c>
      <c r="E204" s="103" t="s">
        <v>73</v>
      </c>
      <c r="F204" s="104"/>
      <c r="G204" s="104"/>
      <c r="H204" s="103" t="s">
        <v>453</v>
      </c>
      <c r="I204" s="104" t="s">
        <v>85</v>
      </c>
      <c r="J204" s="104" t="s">
        <v>61</v>
      </c>
      <c r="K204" s="104">
        <v>8</v>
      </c>
      <c r="L204" s="135">
        <v>42246</v>
      </c>
      <c r="M204" s="104" t="s">
        <v>461</v>
      </c>
      <c r="N204" s="104"/>
      <c r="O204" s="104" t="s">
        <v>79</v>
      </c>
      <c r="P204" s="104" t="s">
        <v>79</v>
      </c>
      <c r="Q204" s="104">
        <v>10</v>
      </c>
      <c r="R204" s="104" t="s">
        <v>94</v>
      </c>
      <c r="S204" s="104">
        <v>6</v>
      </c>
      <c r="T204" s="104" t="s">
        <v>94</v>
      </c>
      <c r="U204" s="121"/>
    </row>
    <row r="205" ht="24" spans="1:21">
      <c r="A205" s="102">
        <v>210</v>
      </c>
      <c r="B205" s="103" t="str">
        <f>[2]按行政村汇总!A223</f>
        <v>江东</v>
      </c>
      <c r="C205" s="103">
        <v>4</v>
      </c>
      <c r="D205" s="103" t="s">
        <v>462</v>
      </c>
      <c r="E205" s="103" t="s">
        <v>73</v>
      </c>
      <c r="F205" s="104"/>
      <c r="G205" s="104"/>
      <c r="H205" s="103" t="s">
        <v>453</v>
      </c>
      <c r="I205" s="104"/>
      <c r="J205" s="104"/>
      <c r="K205" s="104">
        <v>8</v>
      </c>
      <c r="L205" s="135">
        <v>42246</v>
      </c>
      <c r="M205" s="104" t="s">
        <v>463</v>
      </c>
      <c r="N205" s="104" t="s">
        <v>78</v>
      </c>
      <c r="O205" s="104" t="s">
        <v>79</v>
      </c>
      <c r="P205" s="104" t="s">
        <v>79</v>
      </c>
      <c r="Q205" s="104">
        <v>10</v>
      </c>
      <c r="R205" s="104" t="s">
        <v>94</v>
      </c>
      <c r="S205" s="104">
        <v>6</v>
      </c>
      <c r="T205" s="104" t="s">
        <v>94</v>
      </c>
      <c r="U205" s="121" t="s">
        <v>203</v>
      </c>
    </row>
    <row r="206" ht="13.5" spans="1:21">
      <c r="A206" s="102">
        <v>217</v>
      </c>
      <c r="B206" s="103" t="str">
        <f>[2]按行政村汇总!A211</f>
        <v>江东</v>
      </c>
      <c r="C206" s="103">
        <v>5</v>
      </c>
      <c r="D206" s="103" t="s">
        <v>464</v>
      </c>
      <c r="E206" s="103"/>
      <c r="F206" s="104"/>
      <c r="G206" s="104"/>
      <c r="H206" s="103"/>
      <c r="I206" s="104"/>
      <c r="J206" s="104"/>
      <c r="K206" s="104">
        <v>8</v>
      </c>
      <c r="L206" s="135">
        <v>42246</v>
      </c>
      <c r="M206" s="104" t="s">
        <v>465</v>
      </c>
      <c r="N206" s="104"/>
      <c r="O206" s="104" t="s">
        <v>79</v>
      </c>
      <c r="P206" s="104" t="s">
        <v>79</v>
      </c>
      <c r="Q206" s="104">
        <v>10</v>
      </c>
      <c r="R206" s="104" t="s">
        <v>94</v>
      </c>
      <c r="S206" s="104">
        <v>6</v>
      </c>
      <c r="T206" s="104" t="s">
        <v>94</v>
      </c>
      <c r="U206" s="121"/>
    </row>
    <row r="207" ht="24" spans="1:21">
      <c r="A207" s="102">
        <v>203</v>
      </c>
      <c r="B207" s="103" t="str">
        <f>[2]按行政村汇总!A221</f>
        <v>江东</v>
      </c>
      <c r="C207" s="103">
        <v>6</v>
      </c>
      <c r="D207" s="103" t="s">
        <v>466</v>
      </c>
      <c r="E207" s="103" t="s">
        <v>73</v>
      </c>
      <c r="F207" s="104"/>
      <c r="G207" s="104"/>
      <c r="H207" s="103" t="s">
        <v>245</v>
      </c>
      <c r="I207" s="104"/>
      <c r="J207" s="104"/>
      <c r="K207" s="104">
        <v>9</v>
      </c>
      <c r="L207" s="136">
        <v>42272</v>
      </c>
      <c r="M207" s="104" t="s">
        <v>467</v>
      </c>
      <c r="N207" s="104"/>
      <c r="O207" s="104" t="s">
        <v>79</v>
      </c>
      <c r="P207" s="104"/>
      <c r="Q207" s="104"/>
      <c r="R207" s="104" t="s">
        <v>81</v>
      </c>
      <c r="S207" s="104"/>
      <c r="T207" s="104"/>
      <c r="U207" s="122" t="s">
        <v>468</v>
      </c>
    </row>
    <row r="208" ht="24" spans="1:21">
      <c r="A208" s="102">
        <v>208</v>
      </c>
      <c r="B208" s="103" t="str">
        <f>[2]按行政村汇总!A212</f>
        <v>江东</v>
      </c>
      <c r="C208" s="103">
        <v>7</v>
      </c>
      <c r="D208" s="103" t="s">
        <v>469</v>
      </c>
      <c r="E208" s="103" t="s">
        <v>73</v>
      </c>
      <c r="F208" s="104"/>
      <c r="G208" s="104"/>
      <c r="H208" s="103" t="s">
        <v>453</v>
      </c>
      <c r="I208" s="104"/>
      <c r="J208" s="104"/>
      <c r="K208" s="104">
        <v>9</v>
      </c>
      <c r="L208" s="136">
        <v>42262</v>
      </c>
      <c r="M208" s="104" t="s">
        <v>470</v>
      </c>
      <c r="N208" s="104"/>
      <c r="O208" s="104" t="s">
        <v>79</v>
      </c>
      <c r="P208" s="104"/>
      <c r="Q208" s="104">
        <v>10</v>
      </c>
      <c r="R208" s="104" t="s">
        <v>94</v>
      </c>
      <c r="S208" s="104"/>
      <c r="T208" s="104"/>
      <c r="U208" s="122" t="s">
        <v>471</v>
      </c>
    </row>
    <row r="209" ht="13.5" spans="1:21">
      <c r="A209" s="102">
        <v>211</v>
      </c>
      <c r="B209" s="103" t="str">
        <f>[2]按行政村汇总!A226</f>
        <v>江东</v>
      </c>
      <c r="C209" s="103">
        <v>8</v>
      </c>
      <c r="D209" s="103" t="s">
        <v>472</v>
      </c>
      <c r="E209" s="103" t="s">
        <v>73</v>
      </c>
      <c r="F209" s="104"/>
      <c r="G209" s="104"/>
      <c r="H209" s="103" t="s">
        <v>453</v>
      </c>
      <c r="I209" s="104"/>
      <c r="J209" s="104"/>
      <c r="K209" s="104">
        <v>9</v>
      </c>
      <c r="L209" s="136">
        <v>42262</v>
      </c>
      <c r="M209" s="104" t="s">
        <v>473</v>
      </c>
      <c r="N209" s="104"/>
      <c r="O209" s="104" t="s">
        <v>79</v>
      </c>
      <c r="P209" s="104" t="s">
        <v>79</v>
      </c>
      <c r="Q209" s="104">
        <v>11</v>
      </c>
      <c r="R209" s="104" t="s">
        <v>81</v>
      </c>
      <c r="S209" s="104">
        <v>6</v>
      </c>
      <c r="T209" s="104" t="s">
        <v>81</v>
      </c>
      <c r="U209" s="121"/>
    </row>
    <row r="210" ht="13.5" spans="1:21">
      <c r="A210" s="102">
        <v>212</v>
      </c>
      <c r="B210" s="103" t="str">
        <f>[2]按行政村汇总!A214</f>
        <v>江东</v>
      </c>
      <c r="C210" s="103">
        <v>9</v>
      </c>
      <c r="D210" s="103" t="s">
        <v>474</v>
      </c>
      <c r="E210" s="103" t="s">
        <v>73</v>
      </c>
      <c r="F210" s="104"/>
      <c r="G210" s="104"/>
      <c r="H210" s="103"/>
      <c r="I210" s="104" t="s">
        <v>85</v>
      </c>
      <c r="J210" s="104"/>
      <c r="K210" s="104">
        <v>9</v>
      </c>
      <c r="L210" s="136">
        <v>42277</v>
      </c>
      <c r="M210" s="104" t="s">
        <v>475</v>
      </c>
      <c r="N210" s="104"/>
      <c r="O210" s="104" t="s">
        <v>79</v>
      </c>
      <c r="P210" s="104"/>
      <c r="Q210" s="104">
        <v>11</v>
      </c>
      <c r="R210" s="104" t="s">
        <v>81</v>
      </c>
      <c r="S210" s="104"/>
      <c r="T210" s="104"/>
      <c r="U210" s="122" t="s">
        <v>208</v>
      </c>
    </row>
    <row r="211" ht="24" spans="1:21">
      <c r="A211" s="102">
        <v>215</v>
      </c>
      <c r="B211" s="103" t="str">
        <f>[2]按行政村汇总!A208</f>
        <v>江东</v>
      </c>
      <c r="C211" s="103">
        <v>10</v>
      </c>
      <c r="D211" s="103" t="s">
        <v>476</v>
      </c>
      <c r="E211" s="103"/>
      <c r="F211" s="104"/>
      <c r="G211" s="104"/>
      <c r="H211" s="103"/>
      <c r="I211" s="104"/>
      <c r="J211" s="104"/>
      <c r="K211" s="104">
        <v>9</v>
      </c>
      <c r="L211" s="136">
        <v>42262</v>
      </c>
      <c r="M211" s="104" t="s">
        <v>477</v>
      </c>
      <c r="N211" s="104"/>
      <c r="O211" s="104" t="s">
        <v>79</v>
      </c>
      <c r="P211" s="104"/>
      <c r="Q211" s="104">
        <v>10</v>
      </c>
      <c r="R211" s="104" t="s">
        <v>94</v>
      </c>
      <c r="S211" s="104"/>
      <c r="T211" s="104"/>
      <c r="U211" s="122" t="s">
        <v>478</v>
      </c>
    </row>
    <row r="212" ht="24" spans="1:21">
      <c r="A212" s="102">
        <v>220</v>
      </c>
      <c r="B212" s="103" t="str">
        <f>[2]按行政村汇总!A218</f>
        <v>江东</v>
      </c>
      <c r="C212" s="103">
        <v>11</v>
      </c>
      <c r="D212" s="103" t="s">
        <v>479</v>
      </c>
      <c r="E212" s="103"/>
      <c r="F212" s="104"/>
      <c r="G212" s="104"/>
      <c r="H212" s="103"/>
      <c r="I212" s="104"/>
      <c r="J212" s="104"/>
      <c r="K212" s="104">
        <v>9</v>
      </c>
      <c r="L212" s="136">
        <v>42272</v>
      </c>
      <c r="M212" s="104" t="s">
        <v>480</v>
      </c>
      <c r="N212" s="104" t="s">
        <v>78</v>
      </c>
      <c r="O212" s="104" t="s">
        <v>79</v>
      </c>
      <c r="P212" s="104" t="s">
        <v>79</v>
      </c>
      <c r="Q212" s="104">
        <v>11</v>
      </c>
      <c r="R212" s="104" t="s">
        <v>81</v>
      </c>
      <c r="S212" s="104">
        <v>6</v>
      </c>
      <c r="T212" s="104" t="s">
        <v>81</v>
      </c>
      <c r="U212" s="121" t="s">
        <v>203</v>
      </c>
    </row>
    <row r="213" ht="13.5" hidden="1" spans="1:21">
      <c r="A213" s="102">
        <v>221</v>
      </c>
      <c r="B213" s="103" t="str">
        <f>[2]按行政村汇总!A219</f>
        <v>江东</v>
      </c>
      <c r="C213" s="103">
        <v>12</v>
      </c>
      <c r="D213" s="103" t="s">
        <v>481</v>
      </c>
      <c r="E213" s="103"/>
      <c r="F213" s="104"/>
      <c r="G213" s="104"/>
      <c r="H213" s="103"/>
      <c r="I213" s="104"/>
      <c r="J213" s="104"/>
      <c r="K213" s="104">
        <v>9</v>
      </c>
      <c r="L213" s="136">
        <v>42272</v>
      </c>
      <c r="M213" s="104" t="s">
        <v>482</v>
      </c>
      <c r="N213" s="104"/>
      <c r="O213" s="104"/>
      <c r="P213" s="104"/>
      <c r="Q213" s="104"/>
      <c r="R213" s="104"/>
      <c r="S213" s="104"/>
      <c r="T213" s="104"/>
      <c r="U213" s="121"/>
    </row>
    <row r="214" ht="24" spans="1:21">
      <c r="A214" s="102">
        <v>200</v>
      </c>
      <c r="B214" s="103" t="str">
        <f>[2]按行政村汇总!A224</f>
        <v>江东</v>
      </c>
      <c r="C214" s="103">
        <v>13</v>
      </c>
      <c r="D214" s="103" t="s">
        <v>483</v>
      </c>
      <c r="E214" s="103" t="s">
        <v>73</v>
      </c>
      <c r="F214" s="104"/>
      <c r="G214" s="104"/>
      <c r="H214" s="103" t="s">
        <v>458</v>
      </c>
      <c r="I214" s="104"/>
      <c r="J214" s="104"/>
      <c r="K214" s="104">
        <v>10</v>
      </c>
      <c r="L214" s="137">
        <v>42307</v>
      </c>
      <c r="M214" s="104" t="s">
        <v>484</v>
      </c>
      <c r="N214" s="104"/>
      <c r="O214" s="104" t="s">
        <v>79</v>
      </c>
      <c r="P214" s="104"/>
      <c r="Q214" s="104">
        <v>11</v>
      </c>
      <c r="R214" s="104" t="s">
        <v>81</v>
      </c>
      <c r="S214" s="104"/>
      <c r="T214" s="104"/>
      <c r="U214" s="121"/>
    </row>
    <row r="215" ht="24" spans="1:21">
      <c r="A215" s="102">
        <v>202</v>
      </c>
      <c r="B215" s="103" t="str">
        <f>[2]按行政村汇总!A216</f>
        <v>江东</v>
      </c>
      <c r="C215" s="103">
        <v>14</v>
      </c>
      <c r="D215" s="103" t="s">
        <v>485</v>
      </c>
      <c r="E215" s="103" t="s">
        <v>73</v>
      </c>
      <c r="F215" s="104"/>
      <c r="G215" s="104"/>
      <c r="H215" s="103" t="s">
        <v>245</v>
      </c>
      <c r="I215" s="104"/>
      <c r="J215" s="104"/>
      <c r="K215" s="104">
        <v>10</v>
      </c>
      <c r="L215" s="137">
        <v>42292</v>
      </c>
      <c r="M215" s="104" t="s">
        <v>486</v>
      </c>
      <c r="N215" s="104"/>
      <c r="O215" s="104" t="s">
        <v>79</v>
      </c>
      <c r="P215" s="104"/>
      <c r="Q215" s="104">
        <v>11</v>
      </c>
      <c r="R215" s="104" t="s">
        <v>81</v>
      </c>
      <c r="S215" s="104"/>
      <c r="T215" s="104"/>
      <c r="U215" s="121"/>
    </row>
    <row r="216" ht="24" hidden="1" spans="1:21">
      <c r="A216" s="102">
        <v>204</v>
      </c>
      <c r="B216" s="103" t="str">
        <f>[2]按行政村汇总!A222</f>
        <v>江东</v>
      </c>
      <c r="C216" s="103">
        <v>15</v>
      </c>
      <c r="D216" s="103" t="s">
        <v>261</v>
      </c>
      <c r="E216" s="103" t="s">
        <v>73</v>
      </c>
      <c r="F216" s="104"/>
      <c r="G216" s="104"/>
      <c r="H216" s="103" t="s">
        <v>245</v>
      </c>
      <c r="I216" s="104"/>
      <c r="J216" s="104"/>
      <c r="K216" s="104">
        <v>10</v>
      </c>
      <c r="L216" s="137">
        <v>42292</v>
      </c>
      <c r="M216" s="104" t="s">
        <v>487</v>
      </c>
      <c r="N216" s="104"/>
      <c r="O216" s="104"/>
      <c r="P216" s="104"/>
      <c r="Q216" s="104"/>
      <c r="R216" s="104"/>
      <c r="S216" s="104"/>
      <c r="T216" s="104"/>
      <c r="U216" s="121"/>
    </row>
    <row r="217" ht="24" hidden="1" spans="1:21">
      <c r="A217" s="102">
        <v>209</v>
      </c>
      <c r="B217" s="103" t="str">
        <f>[2]按行政村汇总!A215</f>
        <v>江东</v>
      </c>
      <c r="C217" s="103">
        <v>16</v>
      </c>
      <c r="D217" s="103" t="s">
        <v>488</v>
      </c>
      <c r="E217" s="103" t="s">
        <v>73</v>
      </c>
      <c r="F217" s="104"/>
      <c r="G217" s="104"/>
      <c r="H217" s="103" t="s">
        <v>453</v>
      </c>
      <c r="I217" s="104"/>
      <c r="J217" s="104"/>
      <c r="K217" s="104">
        <v>10</v>
      </c>
      <c r="L217" s="137">
        <v>42307</v>
      </c>
      <c r="M217" s="104" t="s">
        <v>489</v>
      </c>
      <c r="N217" s="104"/>
      <c r="O217" s="104"/>
      <c r="P217" s="104"/>
      <c r="Q217" s="104"/>
      <c r="R217" s="104"/>
      <c r="S217" s="104"/>
      <c r="T217" s="104"/>
      <c r="U217" s="121"/>
    </row>
    <row r="218" ht="13.5" hidden="1" spans="1:21">
      <c r="A218" s="102">
        <v>218</v>
      </c>
      <c r="B218" s="103" t="str">
        <f>[2]按行政村汇总!A213</f>
        <v>江东</v>
      </c>
      <c r="C218" s="103">
        <v>17</v>
      </c>
      <c r="D218" s="103" t="s">
        <v>490</v>
      </c>
      <c r="E218" s="103"/>
      <c r="F218" s="104"/>
      <c r="G218" s="104"/>
      <c r="H218" s="103"/>
      <c r="I218" s="104"/>
      <c r="J218" s="104"/>
      <c r="K218" s="104">
        <v>10</v>
      </c>
      <c r="L218" s="137">
        <v>42287</v>
      </c>
      <c r="M218" s="104" t="s">
        <v>491</v>
      </c>
      <c r="N218" s="104"/>
      <c r="O218" s="104"/>
      <c r="P218" s="104"/>
      <c r="Q218" s="104"/>
      <c r="R218" s="104"/>
      <c r="S218" s="104"/>
      <c r="T218" s="104"/>
      <c r="U218" s="121"/>
    </row>
    <row r="219" ht="13.5" hidden="1" spans="1:21">
      <c r="A219" s="102">
        <v>219</v>
      </c>
      <c r="B219" s="103" t="str">
        <f>[2]按行政村汇总!A217</f>
        <v>江东</v>
      </c>
      <c r="C219" s="103">
        <v>18</v>
      </c>
      <c r="D219" s="103" t="s">
        <v>492</v>
      </c>
      <c r="E219" s="103"/>
      <c r="F219" s="104"/>
      <c r="G219" s="104"/>
      <c r="H219" s="103"/>
      <c r="I219" s="104"/>
      <c r="J219" s="104"/>
      <c r="K219" s="104">
        <v>10</v>
      </c>
      <c r="L219" s="137">
        <v>42292</v>
      </c>
      <c r="M219" s="104" t="s">
        <v>493</v>
      </c>
      <c r="N219" s="104"/>
      <c r="O219" s="104"/>
      <c r="P219" s="104"/>
      <c r="Q219" s="104"/>
      <c r="R219" s="104"/>
      <c r="S219" s="104"/>
      <c r="T219" s="104"/>
      <c r="U219" s="121"/>
    </row>
    <row r="220" ht="13.5" hidden="1" spans="1:21">
      <c r="A220" s="102">
        <v>222</v>
      </c>
      <c r="B220" s="103" t="str">
        <f>[2]按行政村汇总!A220</f>
        <v>江东</v>
      </c>
      <c r="C220" s="103">
        <v>19</v>
      </c>
      <c r="D220" s="103" t="s">
        <v>494</v>
      </c>
      <c r="E220" s="103"/>
      <c r="F220" s="104"/>
      <c r="G220" s="104"/>
      <c r="H220" s="103"/>
      <c r="I220" s="104"/>
      <c r="J220" s="104"/>
      <c r="K220" s="104">
        <v>10</v>
      </c>
      <c r="L220" s="137">
        <v>42307</v>
      </c>
      <c r="M220" s="104" t="s">
        <v>495</v>
      </c>
      <c r="N220" s="104"/>
      <c r="O220" s="104"/>
      <c r="P220" s="104"/>
      <c r="Q220" s="104"/>
      <c r="R220" s="104"/>
      <c r="S220" s="104"/>
      <c r="T220" s="104"/>
      <c r="U220" s="121"/>
    </row>
    <row r="221" ht="24" hidden="1" spans="1:21">
      <c r="A221" s="102">
        <v>206</v>
      </c>
      <c r="B221" s="103" t="str">
        <f>[2]按行政村汇总!A205</f>
        <v>江东</v>
      </c>
      <c r="C221" s="103">
        <v>20</v>
      </c>
      <c r="D221" s="103" t="s">
        <v>496</v>
      </c>
      <c r="E221" s="103" t="s">
        <v>73</v>
      </c>
      <c r="F221" s="104"/>
      <c r="G221" s="104"/>
      <c r="H221" s="103" t="s">
        <v>453</v>
      </c>
      <c r="I221" s="104" t="s">
        <v>75</v>
      </c>
      <c r="J221" s="104"/>
      <c r="K221" s="104">
        <v>11</v>
      </c>
      <c r="L221" s="138">
        <v>42338</v>
      </c>
      <c r="M221" s="104" t="s">
        <v>497</v>
      </c>
      <c r="N221" s="104"/>
      <c r="O221" s="104"/>
      <c r="P221" s="104"/>
      <c r="Q221" s="104"/>
      <c r="R221" s="104"/>
      <c r="S221" s="104"/>
      <c r="T221" s="104"/>
      <c r="U221" s="121"/>
    </row>
    <row r="222" ht="24" hidden="1" spans="1:21">
      <c r="A222" s="102">
        <v>199</v>
      </c>
      <c r="B222" s="103" t="str">
        <f>[2]按行政村汇总!A206</f>
        <v>江东</v>
      </c>
      <c r="C222" s="103">
        <v>21</v>
      </c>
      <c r="D222" s="103" t="s">
        <v>498</v>
      </c>
      <c r="E222" s="103" t="s">
        <v>73</v>
      </c>
      <c r="F222" s="104" t="s">
        <v>57</v>
      </c>
      <c r="G222" s="104"/>
      <c r="H222" s="103"/>
      <c r="I222" s="104"/>
      <c r="J222" s="104"/>
      <c r="K222" s="104">
        <v>11</v>
      </c>
      <c r="L222" s="138">
        <v>42338</v>
      </c>
      <c r="M222" s="104" t="s">
        <v>499</v>
      </c>
      <c r="N222" s="104"/>
      <c r="O222" s="104"/>
      <c r="P222" s="104"/>
      <c r="Q222" s="104"/>
      <c r="R222" s="104"/>
      <c r="S222" s="104"/>
      <c r="T222" s="104"/>
      <c r="U222" s="121"/>
    </row>
    <row r="223" ht="24" spans="1:21">
      <c r="A223" s="102">
        <v>213</v>
      </c>
      <c r="B223" s="103" t="str">
        <f>[2]按行政村汇总!A225</f>
        <v>江东</v>
      </c>
      <c r="C223" s="103">
        <v>22</v>
      </c>
      <c r="D223" s="103" t="s">
        <v>500</v>
      </c>
      <c r="E223" s="103" t="s">
        <v>73</v>
      </c>
      <c r="F223" s="104"/>
      <c r="G223" s="104"/>
      <c r="H223" s="103"/>
      <c r="I223" s="104" t="s">
        <v>75</v>
      </c>
      <c r="J223" s="104"/>
      <c r="K223" s="104">
        <v>11</v>
      </c>
      <c r="L223" s="138">
        <v>42338</v>
      </c>
      <c r="M223" s="104" t="s">
        <v>501</v>
      </c>
      <c r="N223" s="104"/>
      <c r="O223" s="104" t="s">
        <v>79</v>
      </c>
      <c r="P223" s="104"/>
      <c r="Q223" s="104">
        <v>11</v>
      </c>
      <c r="R223" s="104" t="s">
        <v>81</v>
      </c>
      <c r="S223" s="104"/>
      <c r="T223" s="104"/>
      <c r="U223" s="122" t="s">
        <v>502</v>
      </c>
    </row>
    <row r="224" ht="13.5" hidden="1" spans="1:21">
      <c r="A224" s="102">
        <v>214</v>
      </c>
      <c r="B224" s="103" t="str">
        <f>[2]按行政村汇总!A204</f>
        <v>江东</v>
      </c>
      <c r="C224" s="103">
        <v>23</v>
      </c>
      <c r="D224" s="103" t="s">
        <v>503</v>
      </c>
      <c r="E224" s="103"/>
      <c r="F224" s="104"/>
      <c r="G224" s="104"/>
      <c r="H224" s="103"/>
      <c r="I224" s="104"/>
      <c r="J224" s="104"/>
      <c r="K224" s="104">
        <v>11</v>
      </c>
      <c r="L224" s="138">
        <v>42313</v>
      </c>
      <c r="M224" s="104" t="s">
        <v>504</v>
      </c>
      <c r="N224" s="104"/>
      <c r="O224" s="104"/>
      <c r="P224" s="104"/>
      <c r="Q224" s="104"/>
      <c r="R224" s="104"/>
      <c r="S224" s="104"/>
      <c r="T224" s="104"/>
      <c r="U224" s="121"/>
    </row>
    <row r="225" ht="13.5" hidden="1" spans="1:21">
      <c r="A225" s="102">
        <v>216</v>
      </c>
      <c r="B225" s="103" t="str">
        <f>[2]按行政村汇总!A209</f>
        <v>江东</v>
      </c>
      <c r="C225" s="103">
        <v>24</v>
      </c>
      <c r="D225" s="103" t="s">
        <v>505</v>
      </c>
      <c r="E225" s="103"/>
      <c r="F225" s="104"/>
      <c r="G225" s="104"/>
      <c r="H225" s="103"/>
      <c r="I225" s="104"/>
      <c r="J225" s="104"/>
      <c r="K225" s="104">
        <v>11</v>
      </c>
      <c r="L225" s="138">
        <v>42313</v>
      </c>
      <c r="M225" s="104" t="s">
        <v>506</v>
      </c>
      <c r="N225" s="104"/>
      <c r="O225" s="104"/>
      <c r="P225" s="104"/>
      <c r="Q225" s="104"/>
      <c r="R225" s="104"/>
      <c r="S225" s="104"/>
      <c r="T225" s="104"/>
      <c r="U225" s="121"/>
    </row>
    <row r="226" ht="24" spans="1:21">
      <c r="A226" s="102">
        <v>225</v>
      </c>
      <c r="B226" s="103" t="str">
        <f>[2]按行政村汇总!A272</f>
        <v>澧浦</v>
      </c>
      <c r="C226" s="103">
        <v>1</v>
      </c>
      <c r="D226" s="103" t="s">
        <v>507</v>
      </c>
      <c r="E226" s="103" t="s">
        <v>73</v>
      </c>
      <c r="F226" s="104"/>
      <c r="G226" s="104"/>
      <c r="H226" s="103" t="s">
        <v>98</v>
      </c>
      <c r="I226" s="104"/>
      <c r="J226" s="104"/>
      <c r="K226" s="104">
        <v>8</v>
      </c>
      <c r="L226" s="104" t="s">
        <v>508</v>
      </c>
      <c r="M226" s="104" t="s">
        <v>509</v>
      </c>
      <c r="N226" s="104"/>
      <c r="O226" s="104" t="s">
        <v>79</v>
      </c>
      <c r="P226" s="104"/>
      <c r="Q226" s="104">
        <v>9</v>
      </c>
      <c r="R226" s="104" t="s">
        <v>94</v>
      </c>
      <c r="S226" s="104"/>
      <c r="T226" s="104"/>
      <c r="U226" s="122" t="s">
        <v>510</v>
      </c>
    </row>
    <row r="227" ht="24" hidden="1" spans="1:21">
      <c r="A227" s="102">
        <v>226</v>
      </c>
      <c r="B227" s="103" t="str">
        <f>[2]按行政村汇总!A273</f>
        <v>澧浦</v>
      </c>
      <c r="C227" s="103">
        <v>2</v>
      </c>
      <c r="D227" s="103" t="s">
        <v>511</v>
      </c>
      <c r="E227" s="103" t="s">
        <v>73</v>
      </c>
      <c r="F227" s="104"/>
      <c r="G227" s="104"/>
      <c r="H227" s="103" t="s">
        <v>98</v>
      </c>
      <c r="I227" s="104"/>
      <c r="J227" s="104"/>
      <c r="K227" s="104">
        <v>8</v>
      </c>
      <c r="L227" s="104" t="s">
        <v>508</v>
      </c>
      <c r="M227" s="104" t="s">
        <v>512</v>
      </c>
      <c r="N227" s="104"/>
      <c r="O227" s="104"/>
      <c r="P227" s="104"/>
      <c r="Q227" s="104"/>
      <c r="R227" s="104"/>
      <c r="S227" s="104"/>
      <c r="T227" s="104"/>
      <c r="U227" s="121"/>
    </row>
    <row r="228" ht="24" spans="1:21">
      <c r="A228" s="102">
        <v>284</v>
      </c>
      <c r="B228" s="103" t="str">
        <f>[2]按行政村汇总!A289</f>
        <v>澧浦</v>
      </c>
      <c r="C228" s="103">
        <v>3</v>
      </c>
      <c r="D228" s="103" t="s">
        <v>513</v>
      </c>
      <c r="E228" s="103" t="s">
        <v>73</v>
      </c>
      <c r="F228" s="104"/>
      <c r="G228" s="104"/>
      <c r="H228" s="103" t="s">
        <v>514</v>
      </c>
      <c r="I228" s="104"/>
      <c r="J228" s="104"/>
      <c r="K228" s="104">
        <v>8</v>
      </c>
      <c r="L228" s="104" t="s">
        <v>508</v>
      </c>
      <c r="M228" s="104" t="s">
        <v>515</v>
      </c>
      <c r="N228" s="104"/>
      <c r="O228" s="104" t="s">
        <v>79</v>
      </c>
      <c r="P228" s="104" t="s">
        <v>79</v>
      </c>
      <c r="Q228" s="104">
        <v>9</v>
      </c>
      <c r="R228" s="104" t="s">
        <v>94</v>
      </c>
      <c r="S228" s="104">
        <v>6</v>
      </c>
      <c r="T228" s="104" t="s">
        <v>94</v>
      </c>
      <c r="U228" s="121"/>
    </row>
    <row r="229" ht="36" spans="1:21">
      <c r="A229" s="102">
        <v>224</v>
      </c>
      <c r="B229" s="103" t="str">
        <f>[2]按行政村汇总!A252</f>
        <v>澧浦</v>
      </c>
      <c r="C229" s="103">
        <v>4</v>
      </c>
      <c r="D229" s="103" t="s">
        <v>516</v>
      </c>
      <c r="E229" s="103" t="s">
        <v>73</v>
      </c>
      <c r="F229" s="104"/>
      <c r="G229" s="104" t="s">
        <v>74</v>
      </c>
      <c r="H229" s="103"/>
      <c r="I229" s="104" t="s">
        <v>85</v>
      </c>
      <c r="J229" s="104"/>
      <c r="K229" s="104">
        <v>8</v>
      </c>
      <c r="L229" s="104" t="s">
        <v>508</v>
      </c>
      <c r="M229" s="104" t="s">
        <v>517</v>
      </c>
      <c r="N229" s="104" t="s">
        <v>78</v>
      </c>
      <c r="O229" s="104" t="s">
        <v>79</v>
      </c>
      <c r="P229" s="104" t="s">
        <v>79</v>
      </c>
      <c r="Q229" s="104">
        <v>10</v>
      </c>
      <c r="R229" s="104" t="s">
        <v>81</v>
      </c>
      <c r="S229" s="104">
        <v>6</v>
      </c>
      <c r="T229" s="104" t="s">
        <v>81</v>
      </c>
      <c r="U229" s="121" t="s">
        <v>518</v>
      </c>
    </row>
    <row r="230" ht="24" spans="1:21">
      <c r="A230" s="102">
        <v>248</v>
      </c>
      <c r="B230" s="103" t="str">
        <f>[2]按行政村汇总!A244</f>
        <v>澧浦</v>
      </c>
      <c r="C230" s="103">
        <v>5</v>
      </c>
      <c r="D230" s="103" t="s">
        <v>519</v>
      </c>
      <c r="E230" s="103" t="s">
        <v>73</v>
      </c>
      <c r="F230" s="104"/>
      <c r="G230" s="104"/>
      <c r="H230" s="103"/>
      <c r="I230" s="104" t="s">
        <v>75</v>
      </c>
      <c r="J230" s="104"/>
      <c r="K230" s="104">
        <v>8</v>
      </c>
      <c r="L230" s="104" t="s">
        <v>508</v>
      </c>
      <c r="M230" s="104" t="s">
        <v>520</v>
      </c>
      <c r="N230" s="104"/>
      <c r="O230" s="104" t="s">
        <v>79</v>
      </c>
      <c r="P230" s="104"/>
      <c r="Q230" s="104">
        <v>9</v>
      </c>
      <c r="R230" s="104" t="s">
        <v>94</v>
      </c>
      <c r="S230" s="104"/>
      <c r="T230" s="104"/>
      <c r="U230" s="122" t="s">
        <v>521</v>
      </c>
    </row>
    <row r="231" ht="24" spans="1:21">
      <c r="A231" s="102">
        <v>251</v>
      </c>
      <c r="B231" s="103" t="str">
        <f>[2]按行政村汇总!A264</f>
        <v>澧浦</v>
      </c>
      <c r="C231" s="103">
        <v>6</v>
      </c>
      <c r="D231" s="103" t="s">
        <v>522</v>
      </c>
      <c r="E231" s="103" t="s">
        <v>73</v>
      </c>
      <c r="F231" s="104"/>
      <c r="G231" s="104"/>
      <c r="H231" s="103"/>
      <c r="I231" s="104" t="s">
        <v>75</v>
      </c>
      <c r="J231" s="104"/>
      <c r="K231" s="104">
        <v>8</v>
      </c>
      <c r="L231" s="104" t="s">
        <v>508</v>
      </c>
      <c r="M231" s="104" t="s">
        <v>523</v>
      </c>
      <c r="N231" s="104"/>
      <c r="O231" s="104" t="s">
        <v>79</v>
      </c>
      <c r="P231" s="104" t="s">
        <v>79</v>
      </c>
      <c r="Q231" s="104">
        <v>9</v>
      </c>
      <c r="R231" s="104" t="s">
        <v>94</v>
      </c>
      <c r="S231" s="104">
        <v>6</v>
      </c>
      <c r="T231" s="104" t="s">
        <v>94</v>
      </c>
      <c r="U231" s="121"/>
    </row>
    <row r="232" ht="24" spans="1:21">
      <c r="A232" s="102">
        <v>254</v>
      </c>
      <c r="B232" s="103" t="str">
        <f>[2]按行政村汇总!A281</f>
        <v>澧浦</v>
      </c>
      <c r="C232" s="103">
        <v>7</v>
      </c>
      <c r="D232" s="103" t="s">
        <v>390</v>
      </c>
      <c r="E232" s="103" t="s">
        <v>73</v>
      </c>
      <c r="F232" s="104"/>
      <c r="G232" s="104"/>
      <c r="H232" s="103"/>
      <c r="I232" s="104" t="s">
        <v>75</v>
      </c>
      <c r="J232" s="104"/>
      <c r="K232" s="104">
        <v>8</v>
      </c>
      <c r="L232" s="104" t="s">
        <v>508</v>
      </c>
      <c r="M232" s="104" t="s">
        <v>524</v>
      </c>
      <c r="N232" s="104"/>
      <c r="O232" s="104" t="s">
        <v>79</v>
      </c>
      <c r="P232" s="104"/>
      <c r="Q232" s="104">
        <v>9</v>
      </c>
      <c r="R232" s="104" t="s">
        <v>94</v>
      </c>
      <c r="S232" s="104"/>
      <c r="T232" s="104"/>
      <c r="U232" s="124"/>
    </row>
    <row r="233" ht="24" spans="1:21">
      <c r="A233" s="102">
        <v>275</v>
      </c>
      <c r="B233" s="103" t="str">
        <f>[2]按行政村汇总!A267</f>
        <v>澧浦</v>
      </c>
      <c r="C233" s="103">
        <v>8</v>
      </c>
      <c r="D233" s="103" t="s">
        <v>525</v>
      </c>
      <c r="E233" s="103"/>
      <c r="F233" s="104"/>
      <c r="G233" s="104"/>
      <c r="H233" s="103"/>
      <c r="I233" s="104"/>
      <c r="J233" s="104"/>
      <c r="K233" s="104">
        <v>8</v>
      </c>
      <c r="L233" s="104" t="s">
        <v>508</v>
      </c>
      <c r="M233" s="104" t="s">
        <v>526</v>
      </c>
      <c r="N233" s="104"/>
      <c r="O233" s="104" t="s">
        <v>79</v>
      </c>
      <c r="P233" s="104"/>
      <c r="Q233" s="104">
        <v>9</v>
      </c>
      <c r="R233" s="104" t="s">
        <v>94</v>
      </c>
      <c r="S233" s="104"/>
      <c r="T233" s="104"/>
      <c r="U233" s="121"/>
    </row>
    <row r="234" ht="24" hidden="1" spans="1:21">
      <c r="A234" s="102">
        <v>270</v>
      </c>
      <c r="B234" s="103" t="str">
        <f>[2]按行政村汇总!A256</f>
        <v>澧浦</v>
      </c>
      <c r="C234" s="103">
        <v>9</v>
      </c>
      <c r="D234" s="103" t="s">
        <v>527</v>
      </c>
      <c r="E234" s="103" t="s">
        <v>73</v>
      </c>
      <c r="F234" s="104"/>
      <c r="G234" s="104"/>
      <c r="H234" s="103" t="s">
        <v>98</v>
      </c>
      <c r="I234" s="104"/>
      <c r="J234" s="104"/>
      <c r="K234" s="104">
        <v>9</v>
      </c>
      <c r="L234" s="104" t="s">
        <v>528</v>
      </c>
      <c r="M234" s="104" t="s">
        <v>529</v>
      </c>
      <c r="N234" s="104"/>
      <c r="O234" s="104"/>
      <c r="P234" s="104"/>
      <c r="Q234" s="104"/>
      <c r="R234" s="104"/>
      <c r="S234" s="104"/>
      <c r="T234" s="104"/>
      <c r="U234" s="121"/>
    </row>
    <row r="235" ht="24" spans="1:21">
      <c r="A235" s="102">
        <v>279</v>
      </c>
      <c r="B235" s="103" t="str">
        <f>[2]按行政村汇总!A276</f>
        <v>澧浦</v>
      </c>
      <c r="C235" s="103">
        <v>10</v>
      </c>
      <c r="D235" s="103" t="s">
        <v>530</v>
      </c>
      <c r="E235" s="103" t="s">
        <v>73</v>
      </c>
      <c r="F235" s="104"/>
      <c r="G235" s="104"/>
      <c r="H235" s="103" t="s">
        <v>98</v>
      </c>
      <c r="I235" s="104"/>
      <c r="J235" s="104"/>
      <c r="K235" s="104">
        <v>9</v>
      </c>
      <c r="L235" s="104" t="s">
        <v>528</v>
      </c>
      <c r="M235" s="104" t="s">
        <v>531</v>
      </c>
      <c r="N235" s="104"/>
      <c r="O235" s="104" t="s">
        <v>79</v>
      </c>
      <c r="P235" s="104" t="s">
        <v>79</v>
      </c>
      <c r="Q235" s="104">
        <v>9</v>
      </c>
      <c r="R235" s="104" t="s">
        <v>94</v>
      </c>
      <c r="S235" s="104">
        <v>6</v>
      </c>
      <c r="T235" s="104" t="s">
        <v>94</v>
      </c>
      <c r="U235" s="121"/>
    </row>
    <row r="236" ht="24" hidden="1" spans="1:21">
      <c r="A236" s="102">
        <v>235</v>
      </c>
      <c r="B236" s="103" t="str">
        <f>[2]按行政村汇总!A269</f>
        <v>澧浦</v>
      </c>
      <c r="C236" s="103">
        <v>11</v>
      </c>
      <c r="D236" s="103" t="s">
        <v>532</v>
      </c>
      <c r="E236" s="103" t="s">
        <v>73</v>
      </c>
      <c r="F236" s="104"/>
      <c r="G236" s="104"/>
      <c r="H236" s="103" t="s">
        <v>514</v>
      </c>
      <c r="I236" s="104"/>
      <c r="J236" s="104"/>
      <c r="K236" s="104">
        <v>9</v>
      </c>
      <c r="L236" s="104" t="s">
        <v>528</v>
      </c>
      <c r="M236" s="104" t="s">
        <v>533</v>
      </c>
      <c r="N236" s="104"/>
      <c r="O236" s="104"/>
      <c r="P236" s="104"/>
      <c r="Q236" s="104"/>
      <c r="R236" s="104"/>
      <c r="S236" s="104"/>
      <c r="T236" s="104"/>
      <c r="U236" s="124"/>
    </row>
    <row r="237" ht="24" spans="1:21">
      <c r="A237" s="102">
        <v>266</v>
      </c>
      <c r="B237" s="103" t="str">
        <f>[2]按行政村汇总!A250</f>
        <v>澧浦</v>
      </c>
      <c r="C237" s="103">
        <v>12</v>
      </c>
      <c r="D237" s="103" t="s">
        <v>534</v>
      </c>
      <c r="E237" s="103" t="s">
        <v>73</v>
      </c>
      <c r="F237" s="104"/>
      <c r="G237" s="104"/>
      <c r="H237" s="103" t="s">
        <v>535</v>
      </c>
      <c r="I237" s="104"/>
      <c r="J237" s="104"/>
      <c r="K237" s="104">
        <v>9</v>
      </c>
      <c r="L237" s="104" t="s">
        <v>528</v>
      </c>
      <c r="M237" s="104" t="s">
        <v>536</v>
      </c>
      <c r="N237" s="104"/>
      <c r="O237" s="104" t="s">
        <v>79</v>
      </c>
      <c r="P237" s="104" t="s">
        <v>79</v>
      </c>
      <c r="Q237" s="104">
        <v>9</v>
      </c>
      <c r="R237" s="104" t="s">
        <v>94</v>
      </c>
      <c r="S237" s="104">
        <v>6</v>
      </c>
      <c r="T237" s="104" t="s">
        <v>94</v>
      </c>
      <c r="U237" s="121"/>
    </row>
    <row r="238" ht="24" spans="1:21">
      <c r="A238" s="102">
        <v>267</v>
      </c>
      <c r="B238" s="103" t="str">
        <f>[2]按行政村汇总!A251</f>
        <v>澧浦</v>
      </c>
      <c r="C238" s="103">
        <v>13</v>
      </c>
      <c r="D238" s="103" t="s">
        <v>537</v>
      </c>
      <c r="E238" s="103" t="s">
        <v>73</v>
      </c>
      <c r="F238" s="104"/>
      <c r="G238" s="104"/>
      <c r="H238" s="103" t="s">
        <v>535</v>
      </c>
      <c r="I238" s="104"/>
      <c r="J238" s="104"/>
      <c r="K238" s="104">
        <v>9</v>
      </c>
      <c r="L238" s="104" t="s">
        <v>528</v>
      </c>
      <c r="M238" s="104" t="s">
        <v>538</v>
      </c>
      <c r="N238" s="104"/>
      <c r="O238" s="104" t="s">
        <v>79</v>
      </c>
      <c r="P238" s="104"/>
      <c r="Q238" s="104">
        <v>11</v>
      </c>
      <c r="R238" s="104" t="s">
        <v>81</v>
      </c>
      <c r="S238" s="104"/>
      <c r="T238" s="104"/>
      <c r="U238" s="121"/>
    </row>
    <row r="239" ht="24" spans="1:21">
      <c r="A239" s="102">
        <v>244</v>
      </c>
      <c r="B239" s="103" t="str">
        <f>[2]按行政村汇总!A233</f>
        <v>澧浦</v>
      </c>
      <c r="C239" s="103">
        <v>14</v>
      </c>
      <c r="D239" s="103" t="s">
        <v>539</v>
      </c>
      <c r="E239" s="103" t="s">
        <v>73</v>
      </c>
      <c r="F239" s="104"/>
      <c r="G239" s="104"/>
      <c r="H239" s="103"/>
      <c r="I239" s="104" t="s">
        <v>75</v>
      </c>
      <c r="J239" s="104" t="s">
        <v>61</v>
      </c>
      <c r="K239" s="104">
        <v>9</v>
      </c>
      <c r="L239" s="104" t="s">
        <v>528</v>
      </c>
      <c r="M239" s="104" t="s">
        <v>540</v>
      </c>
      <c r="N239" s="104"/>
      <c r="O239" s="104" t="s">
        <v>79</v>
      </c>
      <c r="P239" s="104"/>
      <c r="Q239" s="104">
        <v>11</v>
      </c>
      <c r="R239" s="104" t="s">
        <v>81</v>
      </c>
      <c r="S239" s="104"/>
      <c r="T239" s="104"/>
      <c r="U239" s="121"/>
    </row>
    <row r="240" ht="24" hidden="1" spans="1:21">
      <c r="A240" s="102">
        <v>246</v>
      </c>
      <c r="B240" s="103" t="str">
        <f>[2]按行政村汇总!A240</f>
        <v>澧浦</v>
      </c>
      <c r="C240" s="103">
        <v>15</v>
      </c>
      <c r="D240" s="103" t="s">
        <v>541</v>
      </c>
      <c r="E240" s="103" t="s">
        <v>73</v>
      </c>
      <c r="F240" s="104"/>
      <c r="G240" s="104"/>
      <c r="H240" s="103"/>
      <c r="I240" s="104" t="s">
        <v>75</v>
      </c>
      <c r="J240" s="104"/>
      <c r="K240" s="104">
        <v>9</v>
      </c>
      <c r="L240" s="104" t="s">
        <v>528</v>
      </c>
      <c r="M240" s="104" t="s">
        <v>542</v>
      </c>
      <c r="N240" s="104"/>
      <c r="O240" s="104"/>
      <c r="P240" s="104"/>
      <c r="Q240" s="104"/>
      <c r="R240" s="104"/>
      <c r="S240" s="104"/>
      <c r="T240" s="104"/>
      <c r="U240" s="121"/>
    </row>
    <row r="241" ht="24" spans="1:21">
      <c r="A241" s="102">
        <v>247</v>
      </c>
      <c r="B241" s="103" t="str">
        <f>[2]按行政村汇总!A242</f>
        <v>澧浦</v>
      </c>
      <c r="C241" s="103">
        <v>16</v>
      </c>
      <c r="D241" s="103" t="s">
        <v>543</v>
      </c>
      <c r="E241" s="103" t="s">
        <v>73</v>
      </c>
      <c r="F241" s="104"/>
      <c r="G241" s="104"/>
      <c r="H241" s="103"/>
      <c r="I241" s="104" t="s">
        <v>75</v>
      </c>
      <c r="J241" s="104"/>
      <c r="K241" s="104">
        <v>9</v>
      </c>
      <c r="L241" s="104" t="s">
        <v>528</v>
      </c>
      <c r="M241" s="104" t="s">
        <v>544</v>
      </c>
      <c r="N241" s="104"/>
      <c r="O241" s="104" t="s">
        <v>79</v>
      </c>
      <c r="P241" s="104"/>
      <c r="Q241" s="104">
        <v>11</v>
      </c>
      <c r="R241" s="104" t="s">
        <v>81</v>
      </c>
      <c r="S241" s="104"/>
      <c r="T241" s="104"/>
      <c r="U241" s="121"/>
    </row>
    <row r="242" ht="24" hidden="1" spans="1:21">
      <c r="A242" s="102">
        <v>229</v>
      </c>
      <c r="B242" s="103" t="str">
        <f>[2]按行政村汇总!A278</f>
        <v>澧浦</v>
      </c>
      <c r="C242" s="103">
        <v>17</v>
      </c>
      <c r="D242" s="103" t="s">
        <v>545</v>
      </c>
      <c r="E242" s="103" t="s">
        <v>73</v>
      </c>
      <c r="F242" s="104"/>
      <c r="G242" s="104"/>
      <c r="H242" s="103" t="s">
        <v>514</v>
      </c>
      <c r="I242" s="104" t="s">
        <v>123</v>
      </c>
      <c r="J242" s="104"/>
      <c r="K242" s="104">
        <v>10</v>
      </c>
      <c r="L242" s="104" t="s">
        <v>546</v>
      </c>
      <c r="M242" s="104" t="s">
        <v>547</v>
      </c>
      <c r="N242" s="104"/>
      <c r="O242" s="104"/>
      <c r="P242" s="104"/>
      <c r="Q242" s="104"/>
      <c r="R242" s="104"/>
      <c r="S242" s="104"/>
      <c r="T242" s="104"/>
      <c r="U242" s="121"/>
    </row>
    <row r="243" ht="24" hidden="1" spans="1:21">
      <c r="A243" s="102">
        <v>231</v>
      </c>
      <c r="B243" s="103" t="str">
        <f>[2]按行政村汇总!A266</f>
        <v>澧浦</v>
      </c>
      <c r="C243" s="103">
        <v>18</v>
      </c>
      <c r="D243" s="103" t="s">
        <v>548</v>
      </c>
      <c r="E243" s="103" t="s">
        <v>73</v>
      </c>
      <c r="F243" s="104"/>
      <c r="G243" s="104"/>
      <c r="H243" s="103" t="s">
        <v>514</v>
      </c>
      <c r="I243" s="104" t="s">
        <v>75</v>
      </c>
      <c r="J243" s="104"/>
      <c r="K243" s="104">
        <v>10</v>
      </c>
      <c r="L243" s="104" t="s">
        <v>546</v>
      </c>
      <c r="M243" s="104" t="s">
        <v>549</v>
      </c>
      <c r="N243" s="104"/>
      <c r="O243" s="104"/>
      <c r="P243" s="104"/>
      <c r="Q243" s="104"/>
      <c r="R243" s="104"/>
      <c r="S243" s="104"/>
      <c r="T243" s="104"/>
      <c r="U243" s="121"/>
    </row>
    <row r="244" ht="24" hidden="1" spans="1:21">
      <c r="A244" s="102">
        <v>233</v>
      </c>
      <c r="B244" s="103" t="str">
        <f>[2]按行政村汇总!A257</f>
        <v>澧浦</v>
      </c>
      <c r="C244" s="103">
        <v>19</v>
      </c>
      <c r="D244" s="103" t="s">
        <v>550</v>
      </c>
      <c r="E244" s="103" t="s">
        <v>73</v>
      </c>
      <c r="F244" s="104"/>
      <c r="G244" s="104"/>
      <c r="H244" s="103" t="s">
        <v>514</v>
      </c>
      <c r="I244" s="104"/>
      <c r="J244" s="104"/>
      <c r="K244" s="104">
        <v>10</v>
      </c>
      <c r="L244" s="104" t="s">
        <v>546</v>
      </c>
      <c r="M244" s="104" t="s">
        <v>551</v>
      </c>
      <c r="N244" s="104"/>
      <c r="O244" s="104"/>
      <c r="P244" s="104"/>
      <c r="Q244" s="104"/>
      <c r="R244" s="104"/>
      <c r="S244" s="104"/>
      <c r="T244" s="104"/>
      <c r="U244" s="121"/>
    </row>
    <row r="245" ht="24" spans="1:21">
      <c r="A245" s="102">
        <v>234</v>
      </c>
      <c r="B245" s="103" t="str">
        <f>[2]按行政村汇总!A262</f>
        <v>澧浦</v>
      </c>
      <c r="C245" s="103">
        <v>20</v>
      </c>
      <c r="D245" s="103" t="s">
        <v>552</v>
      </c>
      <c r="E245" s="103" t="s">
        <v>73</v>
      </c>
      <c r="F245" s="104"/>
      <c r="G245" s="104"/>
      <c r="H245" s="103" t="s">
        <v>514</v>
      </c>
      <c r="I245" s="104"/>
      <c r="J245" s="104"/>
      <c r="K245" s="104">
        <v>10</v>
      </c>
      <c r="L245" s="104" t="s">
        <v>546</v>
      </c>
      <c r="M245" s="104" t="s">
        <v>553</v>
      </c>
      <c r="N245" s="104"/>
      <c r="O245" s="104" t="s">
        <v>79</v>
      </c>
      <c r="P245" s="104"/>
      <c r="Q245" s="104">
        <v>11</v>
      </c>
      <c r="R245" s="104" t="s">
        <v>81</v>
      </c>
      <c r="S245" s="104"/>
      <c r="T245" s="104"/>
      <c r="U245" s="121"/>
    </row>
    <row r="246" ht="24" hidden="1" spans="1:21">
      <c r="A246" s="102">
        <v>242</v>
      </c>
      <c r="B246" s="103" t="str">
        <f>[2]按行政村汇总!A229</f>
        <v>澧浦</v>
      </c>
      <c r="C246" s="103">
        <v>21</v>
      </c>
      <c r="D246" s="103" t="s">
        <v>554</v>
      </c>
      <c r="E246" s="103" t="s">
        <v>73</v>
      </c>
      <c r="F246" s="104"/>
      <c r="G246" s="104"/>
      <c r="H246" s="103"/>
      <c r="I246" s="104" t="s">
        <v>75</v>
      </c>
      <c r="J246" s="104"/>
      <c r="K246" s="104">
        <v>10</v>
      </c>
      <c r="L246" s="104" t="s">
        <v>546</v>
      </c>
      <c r="M246" s="104" t="s">
        <v>555</v>
      </c>
      <c r="N246" s="104"/>
      <c r="O246" s="104"/>
      <c r="P246" s="104"/>
      <c r="Q246" s="104"/>
      <c r="R246" s="104"/>
      <c r="S246" s="104"/>
      <c r="T246" s="104"/>
      <c r="U246" s="121"/>
    </row>
    <row r="247" ht="24" spans="1:21">
      <c r="A247" s="102">
        <v>253</v>
      </c>
      <c r="B247" s="103" t="str">
        <f>[2]按行政村汇总!A279</f>
        <v>澧浦</v>
      </c>
      <c r="C247" s="103">
        <v>22</v>
      </c>
      <c r="D247" s="103" t="s">
        <v>556</v>
      </c>
      <c r="E247" s="103" t="s">
        <v>73</v>
      </c>
      <c r="F247" s="104"/>
      <c r="G247" s="104"/>
      <c r="H247" s="103"/>
      <c r="I247" s="104" t="s">
        <v>75</v>
      </c>
      <c r="J247" s="104"/>
      <c r="K247" s="104">
        <v>10</v>
      </c>
      <c r="L247" s="104" t="s">
        <v>546</v>
      </c>
      <c r="M247" s="104" t="s">
        <v>557</v>
      </c>
      <c r="N247" s="104"/>
      <c r="O247" s="104" t="s">
        <v>79</v>
      </c>
      <c r="P247" s="104"/>
      <c r="Q247" s="104">
        <v>11</v>
      </c>
      <c r="R247" s="104" t="s">
        <v>81</v>
      </c>
      <c r="S247" s="104"/>
      <c r="T247" s="104"/>
      <c r="U247" s="124"/>
    </row>
    <row r="248" ht="24" hidden="1" spans="1:21">
      <c r="A248" s="102">
        <v>255</v>
      </c>
      <c r="B248" s="103" t="str">
        <f>[2]按行政村汇总!A284</f>
        <v>澧浦</v>
      </c>
      <c r="C248" s="103">
        <v>23</v>
      </c>
      <c r="D248" s="103" t="s">
        <v>558</v>
      </c>
      <c r="E248" s="103" t="s">
        <v>73</v>
      </c>
      <c r="F248" s="104"/>
      <c r="G248" s="104"/>
      <c r="H248" s="103"/>
      <c r="I248" s="104" t="s">
        <v>75</v>
      </c>
      <c r="J248" s="104"/>
      <c r="K248" s="104">
        <v>10</v>
      </c>
      <c r="L248" s="104" t="s">
        <v>546</v>
      </c>
      <c r="M248" s="104" t="s">
        <v>559</v>
      </c>
      <c r="N248" s="104"/>
      <c r="O248" s="104"/>
      <c r="P248" s="104"/>
      <c r="Q248" s="104"/>
      <c r="R248" s="104"/>
      <c r="S248" s="104"/>
      <c r="T248" s="104"/>
      <c r="U248" s="121"/>
    </row>
    <row r="249" ht="24" hidden="1" spans="1:21">
      <c r="A249" s="102">
        <v>227</v>
      </c>
      <c r="B249" s="103" t="str">
        <f>[2]按行政村汇总!A263</f>
        <v>澧浦</v>
      </c>
      <c r="C249" s="103">
        <v>24</v>
      </c>
      <c r="D249" s="103" t="s">
        <v>560</v>
      </c>
      <c r="E249" s="103" t="s">
        <v>73</v>
      </c>
      <c r="F249" s="104"/>
      <c r="G249" s="104"/>
      <c r="H249" s="103" t="s">
        <v>514</v>
      </c>
      <c r="I249" s="104" t="s">
        <v>85</v>
      </c>
      <c r="J249" s="104" t="s">
        <v>61</v>
      </c>
      <c r="K249" s="104">
        <v>11</v>
      </c>
      <c r="L249" s="104" t="s">
        <v>561</v>
      </c>
      <c r="M249" s="104" t="s">
        <v>562</v>
      </c>
      <c r="N249" s="104"/>
      <c r="O249" s="104"/>
      <c r="P249" s="104"/>
      <c r="Q249" s="104"/>
      <c r="R249" s="104"/>
      <c r="S249" s="104"/>
      <c r="T249" s="104"/>
      <c r="U249" s="121" t="s">
        <v>409</v>
      </c>
    </row>
    <row r="250" ht="24" hidden="1" spans="1:21">
      <c r="A250" s="102">
        <v>228</v>
      </c>
      <c r="B250" s="103" t="str">
        <f>[2]按行政村汇总!A285</f>
        <v>澧浦</v>
      </c>
      <c r="C250" s="103">
        <v>25</v>
      </c>
      <c r="D250" s="103" t="s">
        <v>563</v>
      </c>
      <c r="E250" s="103" t="s">
        <v>73</v>
      </c>
      <c r="F250" s="104"/>
      <c r="G250" s="104"/>
      <c r="H250" s="103" t="s">
        <v>514</v>
      </c>
      <c r="I250" s="104" t="s">
        <v>85</v>
      </c>
      <c r="J250" s="104"/>
      <c r="K250" s="104">
        <v>11</v>
      </c>
      <c r="L250" s="104" t="s">
        <v>561</v>
      </c>
      <c r="M250" s="104" t="s">
        <v>564</v>
      </c>
      <c r="N250" s="104"/>
      <c r="O250" s="104"/>
      <c r="P250" s="104"/>
      <c r="Q250" s="104"/>
      <c r="R250" s="104"/>
      <c r="S250" s="104"/>
      <c r="T250" s="104"/>
      <c r="U250" s="124"/>
    </row>
    <row r="251" ht="24" hidden="1" spans="1:21">
      <c r="A251" s="102">
        <v>237</v>
      </c>
      <c r="B251" s="103" t="str">
        <f>[2]按行政村汇总!A280</f>
        <v>澧浦</v>
      </c>
      <c r="C251" s="103">
        <v>26</v>
      </c>
      <c r="D251" s="103" t="s">
        <v>565</v>
      </c>
      <c r="E251" s="103" t="s">
        <v>73</v>
      </c>
      <c r="F251" s="104"/>
      <c r="G251" s="104"/>
      <c r="H251" s="103" t="s">
        <v>514</v>
      </c>
      <c r="I251" s="104"/>
      <c r="J251" s="104"/>
      <c r="K251" s="104">
        <v>11</v>
      </c>
      <c r="L251" s="104" t="s">
        <v>561</v>
      </c>
      <c r="M251" s="104" t="s">
        <v>566</v>
      </c>
      <c r="N251" s="104"/>
      <c r="O251" s="104"/>
      <c r="P251" s="104"/>
      <c r="Q251" s="104"/>
      <c r="R251" s="104"/>
      <c r="S251" s="104"/>
      <c r="T251" s="104"/>
      <c r="U251" s="121"/>
    </row>
    <row r="252" ht="24" hidden="1" spans="1:21">
      <c r="A252" s="102">
        <v>238</v>
      </c>
      <c r="B252" s="103" t="str">
        <f>[2]按行政村汇总!A287</f>
        <v>澧浦</v>
      </c>
      <c r="C252" s="103">
        <v>27</v>
      </c>
      <c r="D252" s="103" t="s">
        <v>567</v>
      </c>
      <c r="E252" s="103" t="s">
        <v>73</v>
      </c>
      <c r="F252" s="104"/>
      <c r="G252" s="104"/>
      <c r="H252" s="103" t="s">
        <v>514</v>
      </c>
      <c r="I252" s="104"/>
      <c r="J252" s="104"/>
      <c r="K252" s="104">
        <v>11</v>
      </c>
      <c r="L252" s="104" t="s">
        <v>561</v>
      </c>
      <c r="M252" s="104" t="s">
        <v>568</v>
      </c>
      <c r="N252" s="104"/>
      <c r="O252" s="104"/>
      <c r="P252" s="104"/>
      <c r="Q252" s="104"/>
      <c r="R252" s="104"/>
      <c r="S252" s="104"/>
      <c r="T252" s="104"/>
      <c r="U252" s="124"/>
    </row>
    <row r="253" ht="24" hidden="1" spans="1:21">
      <c r="A253" s="102">
        <v>262</v>
      </c>
      <c r="B253" s="103" t="str">
        <f>[2]按行政村汇总!A239</f>
        <v>澧浦</v>
      </c>
      <c r="C253" s="103">
        <v>28</v>
      </c>
      <c r="D253" s="103" t="s">
        <v>569</v>
      </c>
      <c r="E253" s="103" t="s">
        <v>73</v>
      </c>
      <c r="F253" s="104"/>
      <c r="G253" s="104"/>
      <c r="H253" s="103" t="s">
        <v>535</v>
      </c>
      <c r="I253" s="104"/>
      <c r="J253" s="104"/>
      <c r="K253" s="104">
        <v>11</v>
      </c>
      <c r="L253" s="104" t="s">
        <v>561</v>
      </c>
      <c r="M253" s="104" t="s">
        <v>570</v>
      </c>
      <c r="N253" s="104"/>
      <c r="O253" s="104"/>
      <c r="P253" s="104"/>
      <c r="Q253" s="104"/>
      <c r="R253" s="104"/>
      <c r="S253" s="104"/>
      <c r="T253" s="104"/>
      <c r="U253" s="121"/>
    </row>
    <row r="254" ht="24" hidden="1" spans="1:21">
      <c r="A254" s="102">
        <v>243</v>
      </c>
      <c r="B254" s="103" t="str">
        <f>[2]按行政村汇总!A231</f>
        <v>澧浦</v>
      </c>
      <c r="C254" s="103">
        <v>29</v>
      </c>
      <c r="D254" s="103" t="s">
        <v>571</v>
      </c>
      <c r="E254" s="103" t="s">
        <v>73</v>
      </c>
      <c r="F254" s="104"/>
      <c r="G254" s="104"/>
      <c r="H254" s="103"/>
      <c r="I254" s="104" t="s">
        <v>75</v>
      </c>
      <c r="J254" s="104"/>
      <c r="K254" s="104">
        <v>11</v>
      </c>
      <c r="L254" s="104" t="s">
        <v>561</v>
      </c>
      <c r="M254" s="104" t="s">
        <v>572</v>
      </c>
      <c r="N254" s="104"/>
      <c r="O254" s="104"/>
      <c r="P254" s="104"/>
      <c r="Q254" s="104"/>
      <c r="R254" s="104"/>
      <c r="S254" s="104"/>
      <c r="T254" s="104"/>
      <c r="U254" s="121"/>
    </row>
    <row r="255" ht="24" hidden="1" spans="1:21">
      <c r="A255" s="102">
        <v>250</v>
      </c>
      <c r="B255" s="103" t="str">
        <f>[2]按行政村汇总!A255</f>
        <v>澧浦</v>
      </c>
      <c r="C255" s="103">
        <v>30</v>
      </c>
      <c r="D255" s="103" t="s">
        <v>573</v>
      </c>
      <c r="E255" s="103" t="s">
        <v>73</v>
      </c>
      <c r="F255" s="104"/>
      <c r="G255" s="104"/>
      <c r="H255" s="103"/>
      <c r="I255" s="104" t="s">
        <v>75</v>
      </c>
      <c r="J255" s="104"/>
      <c r="K255" s="104">
        <v>11</v>
      </c>
      <c r="L255" s="104" t="s">
        <v>561</v>
      </c>
      <c r="M255" s="104" t="s">
        <v>574</v>
      </c>
      <c r="N255" s="104"/>
      <c r="O255" s="104"/>
      <c r="P255" s="104"/>
      <c r="Q255" s="104"/>
      <c r="R255" s="104"/>
      <c r="S255" s="104"/>
      <c r="T255" s="104"/>
      <c r="U255" s="124"/>
    </row>
    <row r="256" ht="24" hidden="1" spans="1:21">
      <c r="A256" s="102">
        <v>230</v>
      </c>
      <c r="B256" s="103" t="str">
        <f>[2]按行政村汇总!A261</f>
        <v>澧浦</v>
      </c>
      <c r="C256" s="103">
        <v>31</v>
      </c>
      <c r="D256" s="103" t="s">
        <v>575</v>
      </c>
      <c r="E256" s="103" t="s">
        <v>73</v>
      </c>
      <c r="F256" s="104"/>
      <c r="G256" s="104"/>
      <c r="H256" s="103" t="s">
        <v>514</v>
      </c>
      <c r="I256" s="104" t="s">
        <v>75</v>
      </c>
      <c r="J256" s="104"/>
      <c r="K256" s="104">
        <v>12</v>
      </c>
      <c r="L256" s="104" t="s">
        <v>576</v>
      </c>
      <c r="M256" s="104" t="s">
        <v>577</v>
      </c>
      <c r="N256" s="104"/>
      <c r="O256" s="104"/>
      <c r="P256" s="104"/>
      <c r="Q256" s="104"/>
      <c r="R256" s="104"/>
      <c r="S256" s="104"/>
      <c r="T256" s="104"/>
      <c r="U256" s="121"/>
    </row>
    <row r="257" ht="24" hidden="1" spans="1:21">
      <c r="A257" s="102">
        <v>232</v>
      </c>
      <c r="B257" s="103" t="str">
        <f>[2]按行政村汇总!A232</f>
        <v>澧浦</v>
      </c>
      <c r="C257" s="103">
        <v>32</v>
      </c>
      <c r="D257" s="103" t="s">
        <v>271</v>
      </c>
      <c r="E257" s="103" t="s">
        <v>73</v>
      </c>
      <c r="F257" s="104"/>
      <c r="G257" s="104"/>
      <c r="H257" s="103" t="s">
        <v>514</v>
      </c>
      <c r="I257" s="104"/>
      <c r="J257" s="104"/>
      <c r="K257" s="104">
        <v>12</v>
      </c>
      <c r="L257" s="104" t="s">
        <v>576</v>
      </c>
      <c r="M257" s="104" t="s">
        <v>578</v>
      </c>
      <c r="N257" s="104"/>
      <c r="O257" s="104"/>
      <c r="P257" s="104"/>
      <c r="Q257" s="104"/>
      <c r="R257" s="104"/>
      <c r="S257" s="104"/>
      <c r="T257" s="104"/>
      <c r="U257" s="121"/>
    </row>
    <row r="258" ht="24" hidden="1" spans="1:21">
      <c r="A258" s="102">
        <v>236</v>
      </c>
      <c r="B258" s="103" t="str">
        <f>[2]按行政村汇总!A274</f>
        <v>澧浦</v>
      </c>
      <c r="C258" s="103">
        <v>33</v>
      </c>
      <c r="D258" s="103" t="s">
        <v>579</v>
      </c>
      <c r="E258" s="103" t="s">
        <v>73</v>
      </c>
      <c r="F258" s="104"/>
      <c r="G258" s="104"/>
      <c r="H258" s="103" t="s">
        <v>514</v>
      </c>
      <c r="I258" s="104"/>
      <c r="J258" s="104"/>
      <c r="K258" s="104">
        <v>12</v>
      </c>
      <c r="L258" s="104" t="s">
        <v>576</v>
      </c>
      <c r="M258" s="104" t="s">
        <v>580</v>
      </c>
      <c r="N258" s="104"/>
      <c r="O258" s="104"/>
      <c r="P258" s="104"/>
      <c r="Q258" s="104"/>
      <c r="R258" s="104"/>
      <c r="S258" s="104"/>
      <c r="T258" s="104"/>
      <c r="U258" s="121"/>
    </row>
    <row r="259" ht="24" hidden="1" spans="1:21">
      <c r="A259" s="102">
        <v>223</v>
      </c>
      <c r="B259" s="103" t="str">
        <f>[2]按行政村汇总!A243</f>
        <v>澧浦</v>
      </c>
      <c r="C259" s="103">
        <v>34</v>
      </c>
      <c r="D259" s="103" t="s">
        <v>17</v>
      </c>
      <c r="E259" s="103" t="s">
        <v>73</v>
      </c>
      <c r="F259" s="104" t="s">
        <v>57</v>
      </c>
      <c r="G259" s="104"/>
      <c r="H259" s="103"/>
      <c r="I259" s="104"/>
      <c r="J259" s="104"/>
      <c r="K259" s="104">
        <v>12</v>
      </c>
      <c r="L259" s="104" t="s">
        <v>576</v>
      </c>
      <c r="M259" s="104" t="s">
        <v>581</v>
      </c>
      <c r="N259" s="104"/>
      <c r="O259" s="104"/>
      <c r="P259" s="104"/>
      <c r="Q259" s="104"/>
      <c r="R259" s="104"/>
      <c r="S259" s="104"/>
      <c r="T259" s="104"/>
      <c r="U259" s="121"/>
    </row>
    <row r="260" ht="24" hidden="1" spans="1:21">
      <c r="A260" s="102">
        <v>240</v>
      </c>
      <c r="B260" s="103" t="str">
        <f>[2]按行政村汇总!A249</f>
        <v>澧浦</v>
      </c>
      <c r="C260" s="103">
        <v>35</v>
      </c>
      <c r="D260" s="103" t="s">
        <v>582</v>
      </c>
      <c r="E260" s="103" t="s">
        <v>73</v>
      </c>
      <c r="F260" s="104"/>
      <c r="G260" s="104"/>
      <c r="H260" s="103"/>
      <c r="I260" s="104" t="s">
        <v>85</v>
      </c>
      <c r="J260" s="104" t="s">
        <v>61</v>
      </c>
      <c r="K260" s="104">
        <v>12</v>
      </c>
      <c r="L260" s="104" t="s">
        <v>576</v>
      </c>
      <c r="M260" s="104" t="s">
        <v>583</v>
      </c>
      <c r="N260" s="104"/>
      <c r="O260" s="104"/>
      <c r="P260" s="104"/>
      <c r="Q260" s="104"/>
      <c r="R260" s="104"/>
      <c r="S260" s="104"/>
      <c r="T260" s="104"/>
      <c r="U260" s="121" t="s">
        <v>409</v>
      </c>
    </row>
    <row r="261" ht="13.5" hidden="1" spans="1:21">
      <c r="A261" s="102">
        <v>239</v>
      </c>
      <c r="B261" s="103" t="str">
        <f>[2]按行政村汇总!A241</f>
        <v>澧浦</v>
      </c>
      <c r="C261" s="103">
        <v>36</v>
      </c>
      <c r="D261" s="103" t="s">
        <v>584</v>
      </c>
      <c r="E261" s="103"/>
      <c r="F261" s="104"/>
      <c r="G261" s="104"/>
      <c r="H261" s="103"/>
      <c r="I261" s="104" t="s">
        <v>85</v>
      </c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21"/>
    </row>
    <row r="262" ht="13.5" hidden="1" spans="1:21">
      <c r="A262" s="102">
        <v>241</v>
      </c>
      <c r="B262" s="103" t="str">
        <f>[2]按行政村汇总!A286</f>
        <v>澧浦</v>
      </c>
      <c r="C262" s="103">
        <v>37</v>
      </c>
      <c r="D262" s="103" t="s">
        <v>585</v>
      </c>
      <c r="E262" s="103"/>
      <c r="F262" s="104"/>
      <c r="G262" s="104"/>
      <c r="H262" s="103"/>
      <c r="I262" s="104" t="s">
        <v>85</v>
      </c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21"/>
    </row>
    <row r="263" ht="13.5" hidden="1" spans="1:21">
      <c r="A263" s="102">
        <v>245</v>
      </c>
      <c r="B263" s="103" t="str">
        <f>[2]按行政村汇总!A234</f>
        <v>澧浦</v>
      </c>
      <c r="C263" s="103">
        <v>38</v>
      </c>
      <c r="D263" s="103" t="s">
        <v>586</v>
      </c>
      <c r="E263" s="103"/>
      <c r="F263" s="104"/>
      <c r="G263" s="104"/>
      <c r="H263" s="103"/>
      <c r="I263" s="104" t="s">
        <v>75</v>
      </c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24"/>
    </row>
    <row r="264" ht="13.5" hidden="1" spans="1:21">
      <c r="A264" s="102">
        <v>249</v>
      </c>
      <c r="B264" s="103" t="str">
        <f>[2]按行政村汇总!A248</f>
        <v>澧浦</v>
      </c>
      <c r="C264" s="103">
        <v>39</v>
      </c>
      <c r="D264" s="103" t="s">
        <v>587</v>
      </c>
      <c r="E264" s="103"/>
      <c r="F264" s="104"/>
      <c r="G264" s="104"/>
      <c r="H264" s="103"/>
      <c r="I264" s="104" t="s">
        <v>75</v>
      </c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21"/>
    </row>
    <row r="265" ht="13.5" hidden="1" spans="1:21">
      <c r="A265" s="102">
        <v>252</v>
      </c>
      <c r="B265" s="103" t="str">
        <f>[2]按行政村汇总!A268</f>
        <v>澧浦</v>
      </c>
      <c r="C265" s="103">
        <v>40</v>
      </c>
      <c r="D265" s="103" t="s">
        <v>588</v>
      </c>
      <c r="E265" s="103"/>
      <c r="F265" s="104"/>
      <c r="G265" s="104"/>
      <c r="H265" s="103"/>
      <c r="I265" s="104" t="s">
        <v>75</v>
      </c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21"/>
    </row>
    <row r="266" ht="13.5" hidden="1" spans="1:21">
      <c r="A266" s="102">
        <v>256</v>
      </c>
      <c r="B266" s="103" t="str">
        <f>[2]按行政村汇总!A228</f>
        <v>澧浦</v>
      </c>
      <c r="C266" s="103">
        <v>41</v>
      </c>
      <c r="D266" s="103" t="s">
        <v>589</v>
      </c>
      <c r="E266" s="103"/>
      <c r="F266" s="104"/>
      <c r="G266" s="104"/>
      <c r="H266" s="103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21"/>
    </row>
    <row r="267" ht="13.5" hidden="1" spans="1:21">
      <c r="A267" s="102">
        <v>257</v>
      </c>
      <c r="B267" s="103" t="str">
        <f>[2]按行政村汇总!A230</f>
        <v>澧浦</v>
      </c>
      <c r="C267" s="103">
        <v>42</v>
      </c>
      <c r="D267" s="103" t="s">
        <v>590</v>
      </c>
      <c r="E267" s="103"/>
      <c r="F267" s="104"/>
      <c r="G267" s="104"/>
      <c r="H267" s="103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21"/>
    </row>
    <row r="268" ht="13.5" hidden="1" spans="1:21">
      <c r="A268" s="102">
        <v>258</v>
      </c>
      <c r="B268" s="103" t="str">
        <f>[2]按行政村汇总!A235</f>
        <v>澧浦</v>
      </c>
      <c r="C268" s="103">
        <v>43</v>
      </c>
      <c r="D268" s="103" t="s">
        <v>591</v>
      </c>
      <c r="E268" s="103"/>
      <c r="F268" s="104"/>
      <c r="G268" s="104"/>
      <c r="H268" s="103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21"/>
    </row>
    <row r="269" ht="13.5" hidden="1" spans="1:21">
      <c r="A269" s="102">
        <v>259</v>
      </c>
      <c r="B269" s="103" t="str">
        <f>[2]按行政村汇总!A236</f>
        <v>澧浦</v>
      </c>
      <c r="C269" s="103">
        <v>44</v>
      </c>
      <c r="D269" s="103" t="s">
        <v>592</v>
      </c>
      <c r="E269" s="103"/>
      <c r="F269" s="104"/>
      <c r="G269" s="104"/>
      <c r="H269" s="103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21"/>
    </row>
    <row r="270" ht="13.5" hidden="1" spans="1:21">
      <c r="A270" s="102">
        <v>260</v>
      </c>
      <c r="B270" s="103" t="str">
        <f>[2]按行政村汇总!A237</f>
        <v>澧浦</v>
      </c>
      <c r="C270" s="103">
        <v>45</v>
      </c>
      <c r="D270" s="103" t="s">
        <v>593</v>
      </c>
      <c r="E270" s="103"/>
      <c r="F270" s="104"/>
      <c r="G270" s="104"/>
      <c r="H270" s="103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21"/>
    </row>
    <row r="271" ht="13.5" hidden="1" spans="1:21">
      <c r="A271" s="102">
        <v>261</v>
      </c>
      <c r="B271" s="103" t="str">
        <f>[2]按行政村汇总!A238</f>
        <v>澧浦</v>
      </c>
      <c r="C271" s="103">
        <v>46</v>
      </c>
      <c r="D271" s="103" t="s">
        <v>594</v>
      </c>
      <c r="E271" s="103"/>
      <c r="F271" s="104"/>
      <c r="G271" s="104"/>
      <c r="H271" s="103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21"/>
    </row>
    <row r="272" ht="13.5" hidden="1" spans="1:21">
      <c r="A272" s="102">
        <v>263</v>
      </c>
      <c r="B272" s="103" t="str">
        <f>[2]按行政村汇总!A245</f>
        <v>澧浦</v>
      </c>
      <c r="C272" s="103">
        <v>47</v>
      </c>
      <c r="D272" s="103" t="s">
        <v>595</v>
      </c>
      <c r="E272" s="103"/>
      <c r="F272" s="104"/>
      <c r="G272" s="104"/>
      <c r="H272" s="103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21"/>
    </row>
    <row r="273" ht="13.5" hidden="1" spans="1:21">
      <c r="A273" s="102">
        <v>264</v>
      </c>
      <c r="B273" s="103" t="str">
        <f>[2]按行政村汇总!A246</f>
        <v>澧浦</v>
      </c>
      <c r="C273" s="103">
        <v>48</v>
      </c>
      <c r="D273" s="103" t="s">
        <v>596</v>
      </c>
      <c r="E273" s="103"/>
      <c r="F273" s="104"/>
      <c r="G273" s="104"/>
      <c r="H273" s="103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24"/>
    </row>
    <row r="274" ht="13.5" hidden="1" spans="1:21">
      <c r="A274" s="102">
        <v>265</v>
      </c>
      <c r="B274" s="103" t="str">
        <f>[2]按行政村汇总!A247</f>
        <v>澧浦</v>
      </c>
      <c r="C274" s="103">
        <v>49</v>
      </c>
      <c r="D274" s="103" t="s">
        <v>597</v>
      </c>
      <c r="E274" s="103"/>
      <c r="F274" s="104"/>
      <c r="G274" s="104"/>
      <c r="H274" s="103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21"/>
    </row>
    <row r="275" ht="13.5" hidden="1" spans="1:21">
      <c r="A275" s="102">
        <v>268</v>
      </c>
      <c r="B275" s="103" t="str">
        <f>[2]按行政村汇总!A253</f>
        <v>澧浦</v>
      </c>
      <c r="C275" s="103">
        <v>50</v>
      </c>
      <c r="D275" s="103" t="s">
        <v>598</v>
      </c>
      <c r="E275" s="103"/>
      <c r="F275" s="104"/>
      <c r="G275" s="104"/>
      <c r="H275" s="103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24"/>
    </row>
    <row r="276" ht="13.5" hidden="1" spans="1:21">
      <c r="A276" s="102">
        <v>269</v>
      </c>
      <c r="B276" s="103" t="str">
        <f>[2]按行政村汇总!A254</f>
        <v>澧浦</v>
      </c>
      <c r="C276" s="103">
        <v>51</v>
      </c>
      <c r="D276" s="103" t="s">
        <v>599</v>
      </c>
      <c r="E276" s="103"/>
      <c r="F276" s="104"/>
      <c r="G276" s="104"/>
      <c r="H276" s="103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21"/>
    </row>
    <row r="277" ht="13.5" hidden="1" spans="1:21">
      <c r="A277" s="102">
        <v>271</v>
      </c>
      <c r="B277" s="103" t="str">
        <f>[2]按行政村汇总!A258</f>
        <v>澧浦</v>
      </c>
      <c r="C277" s="103">
        <v>52</v>
      </c>
      <c r="D277" s="103" t="s">
        <v>600</v>
      </c>
      <c r="E277" s="103"/>
      <c r="F277" s="104"/>
      <c r="G277" s="104"/>
      <c r="H277" s="103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21"/>
    </row>
    <row r="278" ht="13.5" spans="1:21">
      <c r="A278" s="102">
        <v>272</v>
      </c>
      <c r="B278" s="103" t="str">
        <f>[2]按行政村汇总!A259</f>
        <v>澧浦</v>
      </c>
      <c r="C278" s="103">
        <v>53</v>
      </c>
      <c r="D278" s="103" t="s">
        <v>601</v>
      </c>
      <c r="E278" s="103"/>
      <c r="F278" s="104"/>
      <c r="G278" s="104"/>
      <c r="H278" s="103"/>
      <c r="I278" s="104"/>
      <c r="J278" s="104"/>
      <c r="K278" s="104">
        <v>9</v>
      </c>
      <c r="L278" s="104" t="s">
        <v>528</v>
      </c>
      <c r="M278" s="104"/>
      <c r="N278" s="104"/>
      <c r="O278" s="104" t="s">
        <v>79</v>
      </c>
      <c r="P278" s="104"/>
      <c r="Q278" s="104">
        <v>9</v>
      </c>
      <c r="R278" s="104" t="s">
        <v>94</v>
      </c>
      <c r="S278" s="104"/>
      <c r="T278" s="104"/>
      <c r="U278" s="121"/>
    </row>
    <row r="279" ht="13.5" hidden="1" spans="1:21">
      <c r="A279" s="102">
        <v>273</v>
      </c>
      <c r="B279" s="103" t="str">
        <f>[2]按行政村汇总!A260</f>
        <v>澧浦</v>
      </c>
      <c r="C279" s="103">
        <v>54</v>
      </c>
      <c r="D279" s="103" t="s">
        <v>602</v>
      </c>
      <c r="E279" s="103"/>
      <c r="F279" s="104"/>
      <c r="G279" s="104"/>
      <c r="H279" s="103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21"/>
    </row>
    <row r="280" ht="13.5" hidden="1" spans="1:21">
      <c r="A280" s="102">
        <v>274</v>
      </c>
      <c r="B280" s="103" t="str">
        <f>[2]按行政村汇总!A265</f>
        <v>澧浦</v>
      </c>
      <c r="C280" s="103">
        <v>55</v>
      </c>
      <c r="D280" s="103" t="s">
        <v>603</v>
      </c>
      <c r="E280" s="103"/>
      <c r="F280" s="104"/>
      <c r="G280" s="104"/>
      <c r="H280" s="103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24"/>
    </row>
    <row r="281" ht="13.5" hidden="1" spans="1:21">
      <c r="A281" s="102">
        <v>276</v>
      </c>
      <c r="B281" s="103" t="str">
        <f>[2]按行政村汇总!A270</f>
        <v>澧浦</v>
      </c>
      <c r="C281" s="103">
        <v>56</v>
      </c>
      <c r="D281" s="103" t="s">
        <v>604</v>
      </c>
      <c r="E281" s="103"/>
      <c r="F281" s="104"/>
      <c r="G281" s="104"/>
      <c r="H281" s="103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21"/>
    </row>
    <row r="282" ht="13.5" spans="1:21">
      <c r="A282" s="102">
        <v>277</v>
      </c>
      <c r="B282" s="103" t="str">
        <f>[2]按行政村汇总!A271</f>
        <v>澧浦</v>
      </c>
      <c r="C282" s="103">
        <v>57</v>
      </c>
      <c r="D282" s="103" t="s">
        <v>605</v>
      </c>
      <c r="E282" s="103"/>
      <c r="F282" s="104"/>
      <c r="G282" s="104"/>
      <c r="H282" s="103"/>
      <c r="I282" s="104"/>
      <c r="J282" s="104"/>
      <c r="K282" s="104">
        <v>11</v>
      </c>
      <c r="L282" s="104" t="s">
        <v>151</v>
      </c>
      <c r="M282" s="104"/>
      <c r="N282" s="104"/>
      <c r="O282" s="104" t="s">
        <v>79</v>
      </c>
      <c r="P282" s="104"/>
      <c r="Q282" s="104">
        <v>11</v>
      </c>
      <c r="R282" s="104" t="s">
        <v>81</v>
      </c>
      <c r="S282" s="104"/>
      <c r="T282" s="104"/>
      <c r="U282" s="121"/>
    </row>
    <row r="283" ht="13.5" hidden="1" spans="1:21">
      <c r="A283" s="102">
        <v>278</v>
      </c>
      <c r="B283" s="103" t="str">
        <f>[2]按行政村汇总!A275</f>
        <v>澧浦</v>
      </c>
      <c r="C283" s="103">
        <v>58</v>
      </c>
      <c r="D283" s="103" t="s">
        <v>606</v>
      </c>
      <c r="E283" s="103"/>
      <c r="F283" s="104"/>
      <c r="G283" s="104"/>
      <c r="H283" s="103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21"/>
    </row>
    <row r="284" ht="13.5" spans="1:21">
      <c r="A284" s="102">
        <v>280</v>
      </c>
      <c r="B284" s="103" t="str">
        <f>[2]按行政村汇总!A277</f>
        <v>澧浦</v>
      </c>
      <c r="C284" s="103">
        <v>59</v>
      </c>
      <c r="D284" s="103" t="s">
        <v>607</v>
      </c>
      <c r="E284" s="103"/>
      <c r="F284" s="104"/>
      <c r="G284" s="104"/>
      <c r="H284" s="103"/>
      <c r="I284" s="104"/>
      <c r="J284" s="104"/>
      <c r="K284" s="104">
        <v>9</v>
      </c>
      <c r="L284" s="104" t="s">
        <v>528</v>
      </c>
      <c r="M284" s="104"/>
      <c r="N284" s="104"/>
      <c r="O284" s="104" t="s">
        <v>79</v>
      </c>
      <c r="P284" s="104" t="s">
        <v>79</v>
      </c>
      <c r="Q284" s="104">
        <v>9</v>
      </c>
      <c r="R284" s="104" t="s">
        <v>94</v>
      </c>
      <c r="S284" s="104">
        <v>6</v>
      </c>
      <c r="T284" s="104" t="s">
        <v>94</v>
      </c>
      <c r="U284" s="124"/>
    </row>
    <row r="285" ht="13.5" hidden="1" spans="1:21">
      <c r="A285" s="102">
        <v>281</v>
      </c>
      <c r="B285" s="103" t="str">
        <f>[2]按行政村汇总!A282</f>
        <v>澧浦</v>
      </c>
      <c r="C285" s="103">
        <v>60</v>
      </c>
      <c r="D285" s="103" t="s">
        <v>608</v>
      </c>
      <c r="E285" s="103"/>
      <c r="F285" s="104"/>
      <c r="G285" s="104"/>
      <c r="H285" s="103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21"/>
    </row>
    <row r="286" ht="13.5" hidden="1" spans="1:21">
      <c r="A286" s="102">
        <v>282</v>
      </c>
      <c r="B286" s="103" t="str">
        <f>[2]按行政村汇总!A283</f>
        <v>澧浦</v>
      </c>
      <c r="C286" s="103">
        <v>61</v>
      </c>
      <c r="D286" s="103" t="s">
        <v>609</v>
      </c>
      <c r="E286" s="103"/>
      <c r="F286" s="104"/>
      <c r="G286" s="104"/>
      <c r="H286" s="103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21"/>
    </row>
    <row r="287" ht="13.5" hidden="1" spans="1:21">
      <c r="A287" s="102">
        <v>283</v>
      </c>
      <c r="B287" s="103" t="str">
        <f>[2]按行政村汇总!A288</f>
        <v>澧浦</v>
      </c>
      <c r="C287" s="103">
        <v>62</v>
      </c>
      <c r="D287" s="103" t="s">
        <v>610</v>
      </c>
      <c r="E287" s="103"/>
      <c r="F287" s="104"/>
      <c r="G287" s="104"/>
      <c r="H287" s="103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24"/>
    </row>
    <row r="288" ht="13.5" hidden="1" spans="1:21">
      <c r="A288" s="102">
        <v>285</v>
      </c>
      <c r="B288" s="103" t="str">
        <f>[2]按行政村汇总!A290</f>
        <v>澧浦</v>
      </c>
      <c r="C288" s="103">
        <v>63</v>
      </c>
      <c r="D288" s="103" t="s">
        <v>611</v>
      </c>
      <c r="E288" s="103"/>
      <c r="F288" s="104"/>
      <c r="G288" s="104"/>
      <c r="H288" s="103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21"/>
    </row>
    <row r="289" ht="13.5" spans="1:21">
      <c r="A289" s="102">
        <v>318</v>
      </c>
      <c r="B289" s="103" t="str">
        <f>[2]按行政村汇总!A323</f>
        <v>岭下</v>
      </c>
      <c r="C289" s="103">
        <v>1</v>
      </c>
      <c r="D289" s="103" t="s">
        <v>612</v>
      </c>
      <c r="E289" s="103"/>
      <c r="F289" s="104"/>
      <c r="G289" s="104"/>
      <c r="H289" s="103"/>
      <c r="I289" s="104"/>
      <c r="J289" s="104"/>
      <c r="K289" s="104">
        <v>7</v>
      </c>
      <c r="L289" s="104" t="s">
        <v>454</v>
      </c>
      <c r="M289" s="104" t="s">
        <v>613</v>
      </c>
      <c r="N289" s="104"/>
      <c r="O289" s="104" t="s">
        <v>79</v>
      </c>
      <c r="P289" s="104" t="s">
        <v>79</v>
      </c>
      <c r="Q289" s="104">
        <v>7</v>
      </c>
      <c r="R289" s="104" t="s">
        <v>80</v>
      </c>
      <c r="S289" s="104">
        <v>6</v>
      </c>
      <c r="T289" s="104" t="s">
        <v>80</v>
      </c>
      <c r="U289" s="122" t="s">
        <v>456</v>
      </c>
    </row>
    <row r="290" ht="13.5" spans="1:21">
      <c r="A290" s="102">
        <v>291</v>
      </c>
      <c r="B290" s="103" t="str">
        <f>[2]按行政村汇总!A291</f>
        <v>岭下</v>
      </c>
      <c r="C290" s="103">
        <v>2</v>
      </c>
      <c r="D290" s="103" t="s">
        <v>614</v>
      </c>
      <c r="E290" s="103" t="s">
        <v>73</v>
      </c>
      <c r="F290" s="104"/>
      <c r="G290" s="104"/>
      <c r="H290" s="103" t="s">
        <v>458</v>
      </c>
      <c r="I290" s="104" t="s">
        <v>75</v>
      </c>
      <c r="J290" s="104"/>
      <c r="K290" s="104">
        <v>8</v>
      </c>
      <c r="L290" s="104" t="s">
        <v>76</v>
      </c>
      <c r="M290" s="104" t="s">
        <v>615</v>
      </c>
      <c r="N290" s="104"/>
      <c r="O290" s="104" t="s">
        <v>79</v>
      </c>
      <c r="P290" s="104" t="s">
        <v>79</v>
      </c>
      <c r="Q290" s="104">
        <v>9</v>
      </c>
      <c r="R290" s="104" t="s">
        <v>94</v>
      </c>
      <c r="S290" s="104">
        <v>6</v>
      </c>
      <c r="T290" s="104" t="s">
        <v>94</v>
      </c>
      <c r="U290" s="121" t="s">
        <v>616</v>
      </c>
    </row>
    <row r="291" ht="13.5" spans="1:21">
      <c r="A291" s="102">
        <v>292</v>
      </c>
      <c r="B291" s="103" t="str">
        <f>[2]按行政村汇总!A308</f>
        <v>岭下</v>
      </c>
      <c r="C291" s="103">
        <v>3</v>
      </c>
      <c r="D291" s="103" t="s">
        <v>617</v>
      </c>
      <c r="E291" s="103" t="s">
        <v>73</v>
      </c>
      <c r="F291" s="104"/>
      <c r="G291" s="104"/>
      <c r="H291" s="103" t="s">
        <v>458</v>
      </c>
      <c r="I291" s="104" t="s">
        <v>75</v>
      </c>
      <c r="J291" s="104"/>
      <c r="K291" s="104">
        <v>8</v>
      </c>
      <c r="L291" s="139" t="s">
        <v>76</v>
      </c>
      <c r="M291" s="104" t="s">
        <v>618</v>
      </c>
      <c r="N291" s="104"/>
      <c r="O291" s="104" t="s">
        <v>79</v>
      </c>
      <c r="P291" s="104" t="s">
        <v>79</v>
      </c>
      <c r="Q291" s="104">
        <v>9</v>
      </c>
      <c r="R291" s="104" t="s">
        <v>94</v>
      </c>
      <c r="S291" s="104">
        <v>6</v>
      </c>
      <c r="T291" s="104" t="s">
        <v>94</v>
      </c>
      <c r="U291" s="121"/>
    </row>
    <row r="292" ht="13.5" spans="1:21">
      <c r="A292" s="102">
        <v>294</v>
      </c>
      <c r="B292" s="103" t="str">
        <f>[2]按行政村汇总!A309</f>
        <v>岭下</v>
      </c>
      <c r="C292" s="103">
        <v>4</v>
      </c>
      <c r="D292" s="103" t="s">
        <v>619</v>
      </c>
      <c r="E292" s="103" t="s">
        <v>73</v>
      </c>
      <c r="F292" s="104"/>
      <c r="G292" s="104"/>
      <c r="H292" s="103" t="s">
        <v>458</v>
      </c>
      <c r="I292" s="104"/>
      <c r="J292" s="104"/>
      <c r="K292" s="104">
        <v>8</v>
      </c>
      <c r="L292" s="139" t="s">
        <v>76</v>
      </c>
      <c r="M292" s="104" t="s">
        <v>620</v>
      </c>
      <c r="N292" s="104"/>
      <c r="O292" s="104" t="s">
        <v>79</v>
      </c>
      <c r="P292" s="104" t="s">
        <v>79</v>
      </c>
      <c r="Q292" s="104">
        <v>8</v>
      </c>
      <c r="R292" s="104" t="s">
        <v>80</v>
      </c>
      <c r="S292" s="104">
        <v>6</v>
      </c>
      <c r="T292" s="104" t="s">
        <v>80</v>
      </c>
      <c r="U292" s="122" t="s">
        <v>456</v>
      </c>
    </row>
    <row r="293" ht="13.5" spans="1:21">
      <c r="A293" s="102">
        <v>293</v>
      </c>
      <c r="B293" s="103" t="str">
        <f>[2]按行政村汇总!A303</f>
        <v>岭下</v>
      </c>
      <c r="C293" s="103">
        <v>5</v>
      </c>
      <c r="D293" s="103" t="s">
        <v>621</v>
      </c>
      <c r="E293" s="103" t="s">
        <v>73</v>
      </c>
      <c r="F293" s="104"/>
      <c r="G293" s="104"/>
      <c r="H293" s="103" t="s">
        <v>458</v>
      </c>
      <c r="I293" s="104"/>
      <c r="J293" s="104"/>
      <c r="K293" s="104">
        <v>8</v>
      </c>
      <c r="L293" s="104" t="s">
        <v>76</v>
      </c>
      <c r="M293" s="104" t="s">
        <v>620</v>
      </c>
      <c r="N293" s="104"/>
      <c r="O293" s="104" t="s">
        <v>79</v>
      </c>
      <c r="P293" s="104" t="s">
        <v>79</v>
      </c>
      <c r="Q293" s="104">
        <v>8</v>
      </c>
      <c r="R293" s="104" t="s">
        <v>80</v>
      </c>
      <c r="S293" s="104">
        <v>6</v>
      </c>
      <c r="T293" s="104" t="s">
        <v>80</v>
      </c>
      <c r="U293" s="122" t="s">
        <v>456</v>
      </c>
    </row>
    <row r="294" ht="13.5" spans="1:21">
      <c r="A294" s="102">
        <v>296</v>
      </c>
      <c r="B294" s="103" t="str">
        <f>[2]按行政村汇总!A312</f>
        <v>岭下</v>
      </c>
      <c r="C294" s="103">
        <v>6</v>
      </c>
      <c r="D294" s="103" t="s">
        <v>622</v>
      </c>
      <c r="E294" s="103" t="s">
        <v>73</v>
      </c>
      <c r="F294" s="104"/>
      <c r="G294" s="104"/>
      <c r="H294" s="103" t="s">
        <v>458</v>
      </c>
      <c r="I294" s="104"/>
      <c r="J294" s="104"/>
      <c r="K294" s="104">
        <v>8</v>
      </c>
      <c r="L294" s="104" t="s">
        <v>76</v>
      </c>
      <c r="M294" s="104" t="s">
        <v>623</v>
      </c>
      <c r="N294" s="104"/>
      <c r="O294" s="104" t="s">
        <v>79</v>
      </c>
      <c r="P294" s="104" t="s">
        <v>79</v>
      </c>
      <c r="Q294" s="104">
        <v>8</v>
      </c>
      <c r="R294" s="104" t="s">
        <v>80</v>
      </c>
      <c r="S294" s="104">
        <v>6</v>
      </c>
      <c r="T294" s="104" t="s">
        <v>80</v>
      </c>
      <c r="U294" s="122" t="s">
        <v>456</v>
      </c>
    </row>
    <row r="295" ht="13.5" spans="1:21">
      <c r="A295" s="102">
        <v>298</v>
      </c>
      <c r="B295" s="103" t="str">
        <f>[2]按行政村汇总!A293</f>
        <v>岭下</v>
      </c>
      <c r="C295" s="103">
        <v>7</v>
      </c>
      <c r="D295" s="103" t="s">
        <v>624</v>
      </c>
      <c r="E295" s="103" t="s">
        <v>73</v>
      </c>
      <c r="F295" s="104"/>
      <c r="G295" s="104"/>
      <c r="H295" s="103"/>
      <c r="I295" s="104" t="s">
        <v>75</v>
      </c>
      <c r="J295" s="104"/>
      <c r="K295" s="104">
        <v>8</v>
      </c>
      <c r="L295" s="104" t="s">
        <v>76</v>
      </c>
      <c r="M295" s="104" t="s">
        <v>625</v>
      </c>
      <c r="N295" s="104"/>
      <c r="O295" s="104" t="s">
        <v>79</v>
      </c>
      <c r="P295" s="104" t="s">
        <v>79</v>
      </c>
      <c r="Q295" s="104">
        <v>8</v>
      </c>
      <c r="R295" s="104" t="s">
        <v>80</v>
      </c>
      <c r="S295" s="104">
        <v>6</v>
      </c>
      <c r="T295" s="104" t="s">
        <v>80</v>
      </c>
      <c r="U295" s="122" t="s">
        <v>456</v>
      </c>
    </row>
    <row r="296" ht="24" spans="1:21">
      <c r="A296" s="102">
        <v>287</v>
      </c>
      <c r="B296" s="103" t="str">
        <f>[2]按行政村汇总!A297</f>
        <v>岭下</v>
      </c>
      <c r="C296" s="103">
        <v>8</v>
      </c>
      <c r="D296" s="103" t="s">
        <v>626</v>
      </c>
      <c r="E296" s="103" t="s">
        <v>73</v>
      </c>
      <c r="F296" s="104" t="s">
        <v>57</v>
      </c>
      <c r="G296" s="104"/>
      <c r="H296" s="103"/>
      <c r="I296" s="104"/>
      <c r="J296" s="104"/>
      <c r="K296" s="104">
        <v>8</v>
      </c>
      <c r="L296" s="104" t="s">
        <v>76</v>
      </c>
      <c r="M296" s="104" t="s">
        <v>627</v>
      </c>
      <c r="N296" s="104"/>
      <c r="O296" s="104" t="s">
        <v>79</v>
      </c>
      <c r="P296" s="104" t="s">
        <v>79</v>
      </c>
      <c r="Q296" s="104">
        <v>8</v>
      </c>
      <c r="R296" s="104" t="s">
        <v>80</v>
      </c>
      <c r="S296" s="104">
        <v>6</v>
      </c>
      <c r="T296" s="104" t="s">
        <v>80</v>
      </c>
      <c r="U296" s="122" t="s">
        <v>456</v>
      </c>
    </row>
    <row r="297" ht="13.5" spans="1:21">
      <c r="A297" s="102">
        <v>307</v>
      </c>
      <c r="B297" s="103" t="str">
        <f>[2]按行政村汇总!A307</f>
        <v>岭下</v>
      </c>
      <c r="C297" s="103">
        <v>9</v>
      </c>
      <c r="D297" s="103" t="s">
        <v>628</v>
      </c>
      <c r="E297" s="103"/>
      <c r="F297" s="104"/>
      <c r="G297" s="104"/>
      <c r="H297" s="103"/>
      <c r="I297" s="104"/>
      <c r="J297" s="104"/>
      <c r="K297" s="104">
        <v>8</v>
      </c>
      <c r="L297" s="139" t="s">
        <v>76</v>
      </c>
      <c r="M297" s="104" t="s">
        <v>629</v>
      </c>
      <c r="N297" s="104"/>
      <c r="O297" s="104" t="s">
        <v>79</v>
      </c>
      <c r="P297" s="104" t="s">
        <v>79</v>
      </c>
      <c r="Q297" s="104">
        <v>8</v>
      </c>
      <c r="R297" s="104" t="s">
        <v>80</v>
      </c>
      <c r="S297" s="104">
        <v>6</v>
      </c>
      <c r="T297" s="104" t="s">
        <v>94</v>
      </c>
      <c r="U297" s="121"/>
    </row>
    <row r="298" ht="13.5" spans="1:21">
      <c r="A298" s="102">
        <v>308</v>
      </c>
      <c r="B298" s="103" t="str">
        <f>[2]按行政村汇总!A310</f>
        <v>岭下</v>
      </c>
      <c r="C298" s="103">
        <v>10</v>
      </c>
      <c r="D298" s="103" t="s">
        <v>630</v>
      </c>
      <c r="E298" s="103"/>
      <c r="F298" s="104"/>
      <c r="G298" s="104"/>
      <c r="H298" s="103"/>
      <c r="I298" s="104"/>
      <c r="J298" s="104"/>
      <c r="K298" s="104">
        <v>8</v>
      </c>
      <c r="L298" s="139" t="s">
        <v>76</v>
      </c>
      <c r="M298" s="104" t="s">
        <v>631</v>
      </c>
      <c r="N298" s="104"/>
      <c r="O298" s="104" t="s">
        <v>79</v>
      </c>
      <c r="P298" s="104" t="s">
        <v>79</v>
      </c>
      <c r="Q298" s="104">
        <v>8</v>
      </c>
      <c r="R298" s="104" t="s">
        <v>80</v>
      </c>
      <c r="S298" s="104">
        <v>6</v>
      </c>
      <c r="T298" s="104" t="s">
        <v>80</v>
      </c>
      <c r="U298" s="122" t="s">
        <v>456</v>
      </c>
    </row>
    <row r="299" ht="13.5" spans="1:21">
      <c r="A299" s="102">
        <v>315</v>
      </c>
      <c r="B299" s="103" t="str">
        <f>[2]按行政村汇总!A319</f>
        <v>岭下</v>
      </c>
      <c r="C299" s="103">
        <v>11</v>
      </c>
      <c r="D299" s="103" t="s">
        <v>632</v>
      </c>
      <c r="E299" s="103"/>
      <c r="F299" s="104"/>
      <c r="G299" s="104"/>
      <c r="H299" s="103"/>
      <c r="I299" s="104"/>
      <c r="J299" s="104"/>
      <c r="K299" s="104">
        <v>8</v>
      </c>
      <c r="L299" s="139" t="s">
        <v>76</v>
      </c>
      <c r="M299" s="104" t="s">
        <v>633</v>
      </c>
      <c r="N299" s="104"/>
      <c r="O299" s="104" t="s">
        <v>79</v>
      </c>
      <c r="P299" s="104" t="s">
        <v>79</v>
      </c>
      <c r="Q299" s="104">
        <v>8</v>
      </c>
      <c r="R299" s="104" t="s">
        <v>80</v>
      </c>
      <c r="S299" s="104">
        <v>6</v>
      </c>
      <c r="T299" s="104" t="s">
        <v>80</v>
      </c>
      <c r="U299" s="122" t="s">
        <v>456</v>
      </c>
    </row>
    <row r="300" ht="13.5" spans="1:21">
      <c r="A300" s="102">
        <v>316</v>
      </c>
      <c r="B300" s="103" t="str">
        <f>[2]按行政村汇总!A320</f>
        <v>岭下</v>
      </c>
      <c r="C300" s="103">
        <v>12</v>
      </c>
      <c r="D300" s="103" t="s">
        <v>634</v>
      </c>
      <c r="E300" s="103"/>
      <c r="F300" s="104"/>
      <c r="G300" s="104"/>
      <c r="H300" s="103"/>
      <c r="I300" s="104"/>
      <c r="J300" s="104"/>
      <c r="K300" s="104">
        <v>8</v>
      </c>
      <c r="L300" s="139" t="s">
        <v>76</v>
      </c>
      <c r="M300" s="104" t="s">
        <v>635</v>
      </c>
      <c r="N300" s="104"/>
      <c r="O300" s="104" t="s">
        <v>79</v>
      </c>
      <c r="P300" s="104" t="s">
        <v>79</v>
      </c>
      <c r="Q300" s="104">
        <v>8</v>
      </c>
      <c r="R300" s="104" t="s">
        <v>80</v>
      </c>
      <c r="S300" s="104">
        <v>6</v>
      </c>
      <c r="T300" s="104" t="s">
        <v>80</v>
      </c>
      <c r="U300" s="122" t="s">
        <v>456</v>
      </c>
    </row>
    <row r="301" ht="13.5" spans="1:21">
      <c r="A301" s="102">
        <v>311</v>
      </c>
      <c r="B301" s="103" t="str">
        <f>[2]按行政村汇总!A315</f>
        <v>岭下</v>
      </c>
      <c r="C301" s="103">
        <v>13</v>
      </c>
      <c r="D301" s="103" t="s">
        <v>636</v>
      </c>
      <c r="E301" s="103"/>
      <c r="F301" s="104"/>
      <c r="G301" s="104"/>
      <c r="H301" s="103"/>
      <c r="I301" s="104"/>
      <c r="J301" s="104"/>
      <c r="K301" s="104">
        <v>8</v>
      </c>
      <c r="L301" s="104" t="s">
        <v>637</v>
      </c>
      <c r="M301" s="104" t="s">
        <v>638</v>
      </c>
      <c r="N301" s="104"/>
      <c r="O301" s="104" t="s">
        <v>79</v>
      </c>
      <c r="P301" s="104" t="s">
        <v>79</v>
      </c>
      <c r="Q301" s="104">
        <v>8</v>
      </c>
      <c r="R301" s="104" t="s">
        <v>80</v>
      </c>
      <c r="S301" s="104">
        <v>6</v>
      </c>
      <c r="T301" s="104" t="s">
        <v>80</v>
      </c>
      <c r="U301" s="122" t="s">
        <v>456</v>
      </c>
    </row>
    <row r="302" ht="13.5" spans="1:21">
      <c r="A302" s="102">
        <v>312</v>
      </c>
      <c r="B302" s="103" t="str">
        <f>[2]按行政村汇总!A316</f>
        <v>岭下</v>
      </c>
      <c r="C302" s="103">
        <v>14</v>
      </c>
      <c r="D302" s="103" t="s">
        <v>639</v>
      </c>
      <c r="E302" s="103"/>
      <c r="F302" s="104"/>
      <c r="G302" s="104"/>
      <c r="H302" s="103"/>
      <c r="I302" s="104"/>
      <c r="J302" s="104"/>
      <c r="K302" s="104">
        <v>8</v>
      </c>
      <c r="L302" s="104" t="s">
        <v>637</v>
      </c>
      <c r="M302" s="104" t="s">
        <v>640</v>
      </c>
      <c r="N302" s="104"/>
      <c r="O302" s="104" t="s">
        <v>79</v>
      </c>
      <c r="P302" s="104" t="s">
        <v>79</v>
      </c>
      <c r="Q302" s="104">
        <v>8</v>
      </c>
      <c r="R302" s="104" t="s">
        <v>80</v>
      </c>
      <c r="S302" s="104">
        <v>6</v>
      </c>
      <c r="T302" s="104" t="s">
        <v>80</v>
      </c>
      <c r="U302" s="122" t="s">
        <v>456</v>
      </c>
    </row>
    <row r="303" ht="36" spans="1:21">
      <c r="A303" s="102">
        <v>290</v>
      </c>
      <c r="B303" s="103" t="str">
        <f>[2]按行政村汇总!A301</f>
        <v>岭下</v>
      </c>
      <c r="C303" s="103">
        <v>15</v>
      </c>
      <c r="D303" s="103" t="s">
        <v>641</v>
      </c>
      <c r="E303" s="103" t="s">
        <v>73</v>
      </c>
      <c r="F303" s="104" t="s">
        <v>57</v>
      </c>
      <c r="G303" s="104"/>
      <c r="H303" s="103"/>
      <c r="I303" s="104"/>
      <c r="J303" s="104"/>
      <c r="K303" s="104">
        <v>9</v>
      </c>
      <c r="L303" s="104" t="s">
        <v>86</v>
      </c>
      <c r="M303" s="104" t="s">
        <v>642</v>
      </c>
      <c r="N303" s="104"/>
      <c r="O303" s="104" t="s">
        <v>79</v>
      </c>
      <c r="P303" s="104"/>
      <c r="Q303" s="104">
        <v>12</v>
      </c>
      <c r="R303" s="104" t="s">
        <v>303</v>
      </c>
      <c r="S303" s="104"/>
      <c r="T303" s="104"/>
      <c r="U303" s="122" t="s">
        <v>643</v>
      </c>
    </row>
    <row r="304" ht="24" spans="1:21">
      <c r="A304" s="102">
        <v>297</v>
      </c>
      <c r="B304" s="103" t="str">
        <f>[2]按行政村汇总!A321</f>
        <v>岭下</v>
      </c>
      <c r="C304" s="103">
        <v>16</v>
      </c>
      <c r="D304" s="103" t="s">
        <v>644</v>
      </c>
      <c r="E304" s="103" t="s">
        <v>73</v>
      </c>
      <c r="F304" s="104"/>
      <c r="G304" s="104"/>
      <c r="H304" s="103"/>
      <c r="I304" s="104" t="s">
        <v>85</v>
      </c>
      <c r="J304" s="104"/>
      <c r="K304" s="104">
        <v>9</v>
      </c>
      <c r="L304" s="104" t="s">
        <v>86</v>
      </c>
      <c r="M304" s="104" t="s">
        <v>645</v>
      </c>
      <c r="N304" s="104" t="s">
        <v>78</v>
      </c>
      <c r="O304" s="104" t="s">
        <v>78</v>
      </c>
      <c r="P304" s="104" t="s">
        <v>78</v>
      </c>
      <c r="Q304" s="104">
        <v>12</v>
      </c>
      <c r="R304" s="104" t="s">
        <v>303</v>
      </c>
      <c r="S304" s="104"/>
      <c r="T304" s="104"/>
      <c r="U304" s="121"/>
    </row>
    <row r="305" ht="13.5" spans="1:21">
      <c r="A305" s="102">
        <v>301</v>
      </c>
      <c r="B305" s="103" t="str">
        <f>[2]按行政村汇总!A305</f>
        <v>岭下</v>
      </c>
      <c r="C305" s="103">
        <v>17</v>
      </c>
      <c r="D305" s="103" t="s">
        <v>331</v>
      </c>
      <c r="E305" s="103" t="s">
        <v>73</v>
      </c>
      <c r="F305" s="104"/>
      <c r="G305" s="104"/>
      <c r="H305" s="103"/>
      <c r="I305" s="104" t="s">
        <v>75</v>
      </c>
      <c r="J305" s="104"/>
      <c r="K305" s="104">
        <v>9</v>
      </c>
      <c r="L305" s="104" t="s">
        <v>86</v>
      </c>
      <c r="M305" s="104" t="s">
        <v>646</v>
      </c>
      <c r="N305" s="104"/>
      <c r="O305" s="104" t="s">
        <v>79</v>
      </c>
      <c r="P305" s="104" t="s">
        <v>79</v>
      </c>
      <c r="Q305" s="104">
        <v>9</v>
      </c>
      <c r="R305" s="104" t="s">
        <v>94</v>
      </c>
      <c r="S305" s="104">
        <v>6</v>
      </c>
      <c r="T305" s="104" t="s">
        <v>94</v>
      </c>
      <c r="U305" s="121"/>
    </row>
    <row r="306" ht="13.5" spans="1:21">
      <c r="A306" s="102">
        <v>306</v>
      </c>
      <c r="B306" s="103" t="str">
        <f>[2]按行政村汇总!A304</f>
        <v>岭下</v>
      </c>
      <c r="C306" s="103">
        <v>18</v>
      </c>
      <c r="D306" s="103" t="s">
        <v>647</v>
      </c>
      <c r="E306" s="103"/>
      <c r="F306" s="104"/>
      <c r="G306" s="104"/>
      <c r="H306" s="103"/>
      <c r="I306" s="104"/>
      <c r="J306" s="104"/>
      <c r="K306" s="104">
        <v>9</v>
      </c>
      <c r="L306" s="139" t="s">
        <v>86</v>
      </c>
      <c r="M306" s="104" t="s">
        <v>648</v>
      </c>
      <c r="N306" s="104"/>
      <c r="O306" s="104" t="s">
        <v>79</v>
      </c>
      <c r="P306" s="104" t="s">
        <v>79</v>
      </c>
      <c r="Q306" s="104">
        <v>9</v>
      </c>
      <c r="R306" s="104" t="s">
        <v>94</v>
      </c>
      <c r="S306" s="104">
        <v>6</v>
      </c>
      <c r="T306" s="104" t="s">
        <v>94</v>
      </c>
      <c r="U306" s="121"/>
    </row>
    <row r="307" ht="24" spans="1:21">
      <c r="A307" s="102">
        <v>286</v>
      </c>
      <c r="B307" s="103" t="str">
        <f>[2]按行政村汇总!A300</f>
        <v>岭下</v>
      </c>
      <c r="C307" s="103">
        <v>19</v>
      </c>
      <c r="D307" s="103" t="s">
        <v>649</v>
      </c>
      <c r="E307" s="103" t="s">
        <v>73</v>
      </c>
      <c r="F307" s="104" t="s">
        <v>57</v>
      </c>
      <c r="G307" s="104"/>
      <c r="H307" s="103"/>
      <c r="I307" s="104" t="s">
        <v>85</v>
      </c>
      <c r="J307" s="104" t="s">
        <v>61</v>
      </c>
      <c r="K307" s="104">
        <v>10</v>
      </c>
      <c r="L307" s="104" t="s">
        <v>124</v>
      </c>
      <c r="M307" s="104" t="s">
        <v>650</v>
      </c>
      <c r="N307" s="104"/>
      <c r="O307" s="104" t="s">
        <v>79</v>
      </c>
      <c r="P307" s="104"/>
      <c r="Q307" s="104">
        <v>12</v>
      </c>
      <c r="R307" s="104" t="s">
        <v>303</v>
      </c>
      <c r="S307" s="104"/>
      <c r="T307" s="104"/>
      <c r="U307" s="121" t="s">
        <v>409</v>
      </c>
    </row>
    <row r="308" ht="24" spans="1:21">
      <c r="A308" s="102">
        <v>289</v>
      </c>
      <c r="B308" s="103" t="str">
        <f>[2]按行政村汇总!A299</f>
        <v>岭下</v>
      </c>
      <c r="C308" s="103">
        <v>20</v>
      </c>
      <c r="D308" s="103" t="s">
        <v>651</v>
      </c>
      <c r="E308" s="103" t="s">
        <v>73</v>
      </c>
      <c r="F308" s="104" t="s">
        <v>57</v>
      </c>
      <c r="G308" s="104"/>
      <c r="H308" s="103"/>
      <c r="I308" s="104"/>
      <c r="J308" s="104"/>
      <c r="K308" s="104">
        <v>10</v>
      </c>
      <c r="L308" s="104" t="s">
        <v>124</v>
      </c>
      <c r="M308" s="104" t="s">
        <v>652</v>
      </c>
      <c r="N308" s="104"/>
      <c r="O308" s="104" t="s">
        <v>79</v>
      </c>
      <c r="P308" s="104" t="s">
        <v>79</v>
      </c>
      <c r="Q308" s="104">
        <v>10</v>
      </c>
      <c r="R308" s="104" t="s">
        <v>81</v>
      </c>
      <c r="S308" s="104"/>
      <c r="T308" s="104"/>
      <c r="U308" s="122" t="s">
        <v>616</v>
      </c>
    </row>
    <row r="309" ht="24" spans="1:21">
      <c r="A309" s="102">
        <v>299</v>
      </c>
      <c r="B309" s="103" t="str">
        <f>[2]按行政村汇总!A296</f>
        <v>岭下</v>
      </c>
      <c r="C309" s="103">
        <v>21</v>
      </c>
      <c r="D309" s="103" t="s">
        <v>653</v>
      </c>
      <c r="E309" s="103" t="s">
        <v>73</v>
      </c>
      <c r="F309" s="104"/>
      <c r="G309" s="104"/>
      <c r="H309" s="103"/>
      <c r="I309" s="104" t="s">
        <v>75</v>
      </c>
      <c r="J309" s="104"/>
      <c r="K309" s="104">
        <v>10</v>
      </c>
      <c r="L309" s="104" t="s">
        <v>124</v>
      </c>
      <c r="M309" s="104" t="s">
        <v>654</v>
      </c>
      <c r="N309" s="104"/>
      <c r="O309" s="104" t="s">
        <v>79</v>
      </c>
      <c r="P309" s="104"/>
      <c r="Q309" s="104">
        <v>12</v>
      </c>
      <c r="R309" s="104" t="s">
        <v>303</v>
      </c>
      <c r="S309" s="104"/>
      <c r="T309" s="104"/>
      <c r="U309" s="121"/>
    </row>
    <row r="310" ht="13.5" spans="1:21">
      <c r="A310" s="102">
        <v>303</v>
      </c>
      <c r="B310" s="103" t="str">
        <f>[2]按行政村汇总!A292</f>
        <v>岭下</v>
      </c>
      <c r="C310" s="103">
        <v>22</v>
      </c>
      <c r="D310" s="103" t="s">
        <v>655</v>
      </c>
      <c r="E310" s="103"/>
      <c r="F310" s="104"/>
      <c r="G310" s="104"/>
      <c r="H310" s="103"/>
      <c r="I310" s="104"/>
      <c r="J310" s="104"/>
      <c r="K310" s="104">
        <v>10</v>
      </c>
      <c r="L310" s="139" t="s">
        <v>124</v>
      </c>
      <c r="M310" s="104" t="s">
        <v>656</v>
      </c>
      <c r="N310" s="104"/>
      <c r="O310" s="104" t="s">
        <v>79</v>
      </c>
      <c r="P310" s="104" t="s">
        <v>79</v>
      </c>
      <c r="Q310" s="104">
        <v>9</v>
      </c>
      <c r="R310" s="104" t="s">
        <v>94</v>
      </c>
      <c r="S310" s="104">
        <v>6</v>
      </c>
      <c r="T310" s="104" t="s">
        <v>94</v>
      </c>
      <c r="U310" s="121"/>
    </row>
    <row r="311" ht="13.5" spans="1:21">
      <c r="A311" s="102">
        <v>295</v>
      </c>
      <c r="B311" s="103" t="str">
        <f>[2]按行政村汇总!A311</f>
        <v>岭下</v>
      </c>
      <c r="C311" s="103">
        <v>23</v>
      </c>
      <c r="D311" s="103" t="s">
        <v>657</v>
      </c>
      <c r="E311" s="103" t="s">
        <v>73</v>
      </c>
      <c r="F311" s="104"/>
      <c r="G311" s="104"/>
      <c r="H311" s="103" t="s">
        <v>458</v>
      </c>
      <c r="I311" s="104"/>
      <c r="J311" s="104"/>
      <c r="K311" s="104">
        <v>11</v>
      </c>
      <c r="L311" s="104" t="s">
        <v>151</v>
      </c>
      <c r="M311" s="104" t="s">
        <v>658</v>
      </c>
      <c r="N311" s="104"/>
      <c r="O311" s="104" t="s">
        <v>79</v>
      </c>
      <c r="P311" s="104" t="s">
        <v>79</v>
      </c>
      <c r="Q311" s="104">
        <v>12</v>
      </c>
      <c r="R311" s="104" t="s">
        <v>94</v>
      </c>
      <c r="S311" s="104"/>
      <c r="T311" s="104"/>
      <c r="U311" s="122" t="s">
        <v>616</v>
      </c>
    </row>
    <row r="312" ht="24" spans="1:21">
      <c r="A312" s="102">
        <v>288</v>
      </c>
      <c r="B312" s="103" t="str">
        <f>[2]按行政村汇总!A298</f>
        <v>岭下</v>
      </c>
      <c r="C312" s="103">
        <v>24</v>
      </c>
      <c r="D312" s="103" t="s">
        <v>659</v>
      </c>
      <c r="E312" s="103" t="s">
        <v>73</v>
      </c>
      <c r="F312" s="104" t="s">
        <v>57</v>
      </c>
      <c r="G312" s="104"/>
      <c r="H312" s="103"/>
      <c r="I312" s="104"/>
      <c r="J312" s="104"/>
      <c r="K312" s="104">
        <v>11</v>
      </c>
      <c r="L312" s="104" t="s">
        <v>151</v>
      </c>
      <c r="M312" s="104" t="s">
        <v>660</v>
      </c>
      <c r="N312" s="104"/>
      <c r="O312" s="104" t="s">
        <v>79</v>
      </c>
      <c r="P312" s="104"/>
      <c r="Q312" s="104">
        <v>12</v>
      </c>
      <c r="R312" s="104" t="s">
        <v>303</v>
      </c>
      <c r="S312" s="104"/>
      <c r="T312" s="104"/>
      <c r="U312" s="121"/>
    </row>
    <row r="313" ht="24" spans="1:21">
      <c r="A313" s="102">
        <v>300</v>
      </c>
      <c r="B313" s="103" t="str">
        <f>[2]按行政村汇总!A302</f>
        <v>岭下</v>
      </c>
      <c r="C313" s="103">
        <v>25</v>
      </c>
      <c r="D313" s="103" t="s">
        <v>661</v>
      </c>
      <c r="E313" s="103" t="s">
        <v>73</v>
      </c>
      <c r="F313" s="104"/>
      <c r="G313" s="104"/>
      <c r="H313" s="103"/>
      <c r="I313" s="104" t="s">
        <v>75</v>
      </c>
      <c r="J313" s="104"/>
      <c r="K313" s="104">
        <v>11</v>
      </c>
      <c r="L313" s="104" t="s">
        <v>151</v>
      </c>
      <c r="M313" s="104" t="s">
        <v>662</v>
      </c>
      <c r="N313" s="104"/>
      <c r="O313" s="104" t="s">
        <v>79</v>
      </c>
      <c r="P313" s="104"/>
      <c r="Q313" s="104">
        <v>12</v>
      </c>
      <c r="R313" s="104" t="s">
        <v>303</v>
      </c>
      <c r="S313" s="104"/>
      <c r="T313" s="104"/>
      <c r="U313" s="121"/>
    </row>
    <row r="314" ht="13.5" spans="1:21">
      <c r="A314" s="102">
        <v>302</v>
      </c>
      <c r="B314" s="103" t="str">
        <f>[2]按行政村汇总!A306</f>
        <v>岭下</v>
      </c>
      <c r="C314" s="103">
        <v>26</v>
      </c>
      <c r="D314" s="103" t="s">
        <v>663</v>
      </c>
      <c r="E314" s="103" t="s">
        <v>73</v>
      </c>
      <c r="F314" s="104"/>
      <c r="G314" s="104"/>
      <c r="H314" s="103"/>
      <c r="I314" s="104" t="s">
        <v>75</v>
      </c>
      <c r="J314" s="104"/>
      <c r="K314" s="104">
        <v>11</v>
      </c>
      <c r="L314" s="104" t="s">
        <v>151</v>
      </c>
      <c r="M314" s="104" t="s">
        <v>664</v>
      </c>
      <c r="N314" s="104"/>
      <c r="O314" s="104" t="s">
        <v>79</v>
      </c>
      <c r="P314" s="104" t="s">
        <v>79</v>
      </c>
      <c r="Q314" s="104">
        <v>12</v>
      </c>
      <c r="R314" s="104" t="s">
        <v>303</v>
      </c>
      <c r="S314" s="104"/>
      <c r="T314" s="104"/>
      <c r="U314" s="121"/>
    </row>
    <row r="315" ht="13.5" spans="1:21">
      <c r="A315" s="102">
        <v>310</v>
      </c>
      <c r="B315" s="103" t="str">
        <f>[2]按行政村汇总!A314</f>
        <v>岭下</v>
      </c>
      <c r="C315" s="103">
        <v>27</v>
      </c>
      <c r="D315" s="103" t="s">
        <v>665</v>
      </c>
      <c r="E315" s="103"/>
      <c r="F315" s="104"/>
      <c r="G315" s="104"/>
      <c r="H315" s="103"/>
      <c r="I315" s="104"/>
      <c r="J315" s="104"/>
      <c r="K315" s="104">
        <v>11</v>
      </c>
      <c r="L315" s="139" t="s">
        <v>151</v>
      </c>
      <c r="M315" s="104" t="s">
        <v>666</v>
      </c>
      <c r="N315" s="104"/>
      <c r="O315" s="104" t="s">
        <v>79</v>
      </c>
      <c r="P315" s="104"/>
      <c r="Q315" s="104">
        <v>12</v>
      </c>
      <c r="R315" s="104" t="s">
        <v>303</v>
      </c>
      <c r="S315" s="104"/>
      <c r="T315" s="104"/>
      <c r="U315" s="121"/>
    </row>
    <row r="316" ht="13.5" spans="1:21">
      <c r="A316" s="102">
        <v>319</v>
      </c>
      <c r="B316" s="103" t="str">
        <f>[2]按行政村汇总!A324</f>
        <v>岭下</v>
      </c>
      <c r="C316" s="103">
        <v>28</v>
      </c>
      <c r="D316" s="103" t="s">
        <v>667</v>
      </c>
      <c r="E316" s="103"/>
      <c r="F316" s="104"/>
      <c r="G316" s="104"/>
      <c r="H316" s="103"/>
      <c r="I316" s="104"/>
      <c r="J316" s="104"/>
      <c r="K316" s="104">
        <v>11</v>
      </c>
      <c r="L316" s="139" t="s">
        <v>151</v>
      </c>
      <c r="M316" s="104" t="s">
        <v>668</v>
      </c>
      <c r="N316" s="104"/>
      <c r="O316" s="104" t="s">
        <v>79</v>
      </c>
      <c r="P316" s="104" t="s">
        <v>79</v>
      </c>
      <c r="Q316" s="104">
        <v>10</v>
      </c>
      <c r="R316" s="104" t="s">
        <v>81</v>
      </c>
      <c r="S316" s="104">
        <v>6</v>
      </c>
      <c r="T316" s="104" t="s">
        <v>81</v>
      </c>
      <c r="U316" s="121"/>
    </row>
    <row r="317" ht="13.5" spans="1:21">
      <c r="A317" s="102">
        <v>304</v>
      </c>
      <c r="B317" s="103" t="str">
        <f>[2]按行政村汇总!A294</f>
        <v>岭下</v>
      </c>
      <c r="C317" s="103">
        <v>29</v>
      </c>
      <c r="D317" s="103" t="s">
        <v>669</v>
      </c>
      <c r="E317" s="103"/>
      <c r="F317" s="104"/>
      <c r="G317" s="104"/>
      <c r="H317" s="103"/>
      <c r="I317" s="104"/>
      <c r="J317" s="104"/>
      <c r="K317" s="104">
        <v>12</v>
      </c>
      <c r="L317" s="104"/>
      <c r="M317" s="104" t="s">
        <v>670</v>
      </c>
      <c r="N317" s="104"/>
      <c r="O317" s="104" t="s">
        <v>79</v>
      </c>
      <c r="P317" s="104"/>
      <c r="Q317" s="104">
        <v>12</v>
      </c>
      <c r="R317" s="104" t="s">
        <v>303</v>
      </c>
      <c r="S317" s="104"/>
      <c r="T317" s="104"/>
      <c r="U317" s="121"/>
    </row>
    <row r="318" ht="13.5" spans="1:21">
      <c r="A318" s="102">
        <v>305</v>
      </c>
      <c r="B318" s="103" t="str">
        <f>[2]按行政村汇总!A295</f>
        <v>岭下</v>
      </c>
      <c r="C318" s="103">
        <v>30</v>
      </c>
      <c r="D318" s="103" t="s">
        <v>671</v>
      </c>
      <c r="E318" s="103"/>
      <c r="F318" s="104"/>
      <c r="G318" s="104"/>
      <c r="H318" s="103"/>
      <c r="I318" s="104"/>
      <c r="J318" s="104"/>
      <c r="K318" s="104">
        <v>12</v>
      </c>
      <c r="L318" s="104"/>
      <c r="M318" s="104" t="s">
        <v>672</v>
      </c>
      <c r="N318" s="104"/>
      <c r="O318" s="104" t="s">
        <v>79</v>
      </c>
      <c r="P318" s="104"/>
      <c r="Q318" s="104">
        <v>12</v>
      </c>
      <c r="R318" s="104" t="s">
        <v>303</v>
      </c>
      <c r="S318" s="104"/>
      <c r="T318" s="104"/>
      <c r="U318" s="121"/>
    </row>
    <row r="319" ht="13.5" spans="1:21">
      <c r="A319" s="102">
        <v>309</v>
      </c>
      <c r="B319" s="103" t="str">
        <f>[2]按行政村汇总!A313</f>
        <v>岭下</v>
      </c>
      <c r="C319" s="103">
        <v>31</v>
      </c>
      <c r="D319" s="103" t="s">
        <v>673</v>
      </c>
      <c r="E319" s="103"/>
      <c r="F319" s="104"/>
      <c r="G319" s="104"/>
      <c r="H319" s="103"/>
      <c r="I319" s="104"/>
      <c r="J319" s="104"/>
      <c r="K319" s="104">
        <v>10</v>
      </c>
      <c r="L319" s="104" t="s">
        <v>124</v>
      </c>
      <c r="M319" s="104" t="s">
        <v>674</v>
      </c>
      <c r="N319" s="104"/>
      <c r="O319" s="104" t="s">
        <v>79</v>
      </c>
      <c r="P319" s="104" t="s">
        <v>79</v>
      </c>
      <c r="Q319" s="104">
        <v>10</v>
      </c>
      <c r="R319" s="104" t="s">
        <v>81</v>
      </c>
      <c r="S319" s="104">
        <v>6</v>
      </c>
      <c r="T319" s="104" t="s">
        <v>81</v>
      </c>
      <c r="U319" s="121"/>
    </row>
    <row r="320" ht="24" spans="1:21">
      <c r="A320" s="102">
        <v>313</v>
      </c>
      <c r="B320" s="103" t="str">
        <f>[2]按行政村汇总!A317</f>
        <v>岭下</v>
      </c>
      <c r="C320" s="103">
        <v>32</v>
      </c>
      <c r="D320" s="103" t="s">
        <v>675</v>
      </c>
      <c r="E320" s="103"/>
      <c r="F320" s="104"/>
      <c r="G320" s="104"/>
      <c r="H320" s="103"/>
      <c r="I320" s="104"/>
      <c r="J320" s="104"/>
      <c r="K320" s="104">
        <v>12</v>
      </c>
      <c r="L320" s="104"/>
      <c r="M320" s="104" t="s">
        <v>676</v>
      </c>
      <c r="N320" s="104"/>
      <c r="O320" s="104" t="s">
        <v>79</v>
      </c>
      <c r="P320" s="104"/>
      <c r="Q320" s="104">
        <v>12</v>
      </c>
      <c r="R320" s="104" t="s">
        <v>303</v>
      </c>
      <c r="S320" s="104"/>
      <c r="T320" s="104"/>
      <c r="U320" s="121"/>
    </row>
    <row r="321" ht="17.25" customHeight="1" spans="1:21">
      <c r="A321" s="102">
        <v>314</v>
      </c>
      <c r="B321" s="103" t="str">
        <f>[2]按行政村汇总!A318</f>
        <v>岭下</v>
      </c>
      <c r="C321" s="103">
        <v>33</v>
      </c>
      <c r="D321" s="103" t="s">
        <v>677</v>
      </c>
      <c r="E321" s="103"/>
      <c r="F321" s="104"/>
      <c r="G321" s="104"/>
      <c r="H321" s="103"/>
      <c r="I321" s="104"/>
      <c r="J321" s="104"/>
      <c r="K321" s="104">
        <v>12</v>
      </c>
      <c r="L321" s="104"/>
      <c r="M321" s="104" t="s">
        <v>678</v>
      </c>
      <c r="N321" s="104"/>
      <c r="O321" s="104" t="s">
        <v>79</v>
      </c>
      <c r="P321" s="104"/>
      <c r="Q321" s="104">
        <v>12</v>
      </c>
      <c r="R321" s="104" t="s">
        <v>303</v>
      </c>
      <c r="S321" s="104"/>
      <c r="T321" s="104"/>
      <c r="U321" s="121"/>
    </row>
    <row r="322" ht="24" spans="1:21">
      <c r="A322" s="102">
        <v>317</v>
      </c>
      <c r="B322" s="103" t="str">
        <f>[2]按行政村汇总!A322</f>
        <v>岭下</v>
      </c>
      <c r="C322" s="103">
        <v>34</v>
      </c>
      <c r="D322" s="103" t="s">
        <v>679</v>
      </c>
      <c r="E322" s="103"/>
      <c r="F322" s="104"/>
      <c r="G322" s="104"/>
      <c r="H322" s="103"/>
      <c r="I322" s="104"/>
      <c r="J322" s="104"/>
      <c r="K322" s="104">
        <v>10</v>
      </c>
      <c r="L322" s="104" t="s">
        <v>124</v>
      </c>
      <c r="M322" s="104" t="s">
        <v>680</v>
      </c>
      <c r="N322" s="104"/>
      <c r="O322" s="104" t="s">
        <v>79</v>
      </c>
      <c r="P322" s="104"/>
      <c r="Q322" s="104">
        <v>12</v>
      </c>
      <c r="R322" s="104" t="s">
        <v>81</v>
      </c>
      <c r="S322" s="104"/>
      <c r="T322" s="104"/>
      <c r="U322" s="122" t="s">
        <v>681</v>
      </c>
    </row>
    <row r="323" ht="36" spans="1:21">
      <c r="A323" s="102">
        <v>345</v>
      </c>
      <c r="B323" s="140" t="str">
        <f>[2]按行政村汇总!A336</f>
        <v>塘雅</v>
      </c>
      <c r="C323" s="140">
        <v>1</v>
      </c>
      <c r="D323" s="140" t="s">
        <v>682</v>
      </c>
      <c r="E323" s="140" t="s">
        <v>73</v>
      </c>
      <c r="F323" s="141"/>
      <c r="G323" s="141" t="s">
        <v>20</v>
      </c>
      <c r="H323" s="140"/>
      <c r="I323" s="141"/>
      <c r="J323" s="141"/>
      <c r="K323" s="104">
        <v>5</v>
      </c>
      <c r="L323" s="141" t="s">
        <v>683</v>
      </c>
      <c r="M323" s="142"/>
      <c r="N323" s="142" t="s">
        <v>78</v>
      </c>
      <c r="O323" s="141" t="s">
        <v>78</v>
      </c>
      <c r="P323" s="141" t="s">
        <v>78</v>
      </c>
      <c r="Q323" s="141">
        <v>5</v>
      </c>
      <c r="R323" s="141" t="s">
        <v>80</v>
      </c>
      <c r="S323" s="141">
        <v>10</v>
      </c>
      <c r="T323" s="141" t="s">
        <v>80</v>
      </c>
      <c r="U323" s="146" t="s">
        <v>684</v>
      </c>
    </row>
    <row r="324" ht="24" spans="1:21">
      <c r="A324" s="102">
        <v>355</v>
      </c>
      <c r="B324" s="103" t="str">
        <f>[2]按行政村汇总!A355</f>
        <v>塘雅</v>
      </c>
      <c r="C324" s="103">
        <v>2</v>
      </c>
      <c r="D324" s="103" t="s">
        <v>685</v>
      </c>
      <c r="E324" s="103" t="s">
        <v>73</v>
      </c>
      <c r="F324" s="104"/>
      <c r="G324" s="104" t="s">
        <v>20</v>
      </c>
      <c r="H324" s="103"/>
      <c r="I324" s="104"/>
      <c r="J324" s="104"/>
      <c r="K324" s="104">
        <v>5</v>
      </c>
      <c r="L324" s="104" t="s">
        <v>683</v>
      </c>
      <c r="M324" s="143"/>
      <c r="N324" s="143"/>
      <c r="O324" s="104" t="s">
        <v>79</v>
      </c>
      <c r="P324" s="104" t="s">
        <v>79</v>
      </c>
      <c r="Q324" s="104">
        <v>5</v>
      </c>
      <c r="R324" s="104" t="s">
        <v>80</v>
      </c>
      <c r="S324" s="104">
        <v>6</v>
      </c>
      <c r="T324" s="104" t="s">
        <v>80</v>
      </c>
      <c r="U324" s="122" t="s">
        <v>456</v>
      </c>
    </row>
    <row r="325" ht="36" spans="1:21">
      <c r="A325" s="102">
        <v>364</v>
      </c>
      <c r="B325" s="103" t="str">
        <f>[2]按行政村汇总!A370</f>
        <v>塘雅</v>
      </c>
      <c r="C325" s="103">
        <v>3</v>
      </c>
      <c r="D325" s="103" t="s">
        <v>686</v>
      </c>
      <c r="E325" s="103" t="s">
        <v>73</v>
      </c>
      <c r="F325" s="104"/>
      <c r="G325" s="104" t="s">
        <v>687</v>
      </c>
      <c r="H325" s="103"/>
      <c r="I325" s="104" t="s">
        <v>85</v>
      </c>
      <c r="J325" s="104" t="s">
        <v>61</v>
      </c>
      <c r="K325" s="104">
        <v>5</v>
      </c>
      <c r="L325" s="104" t="s">
        <v>683</v>
      </c>
      <c r="M325" s="143"/>
      <c r="N325" s="104" t="s">
        <v>78</v>
      </c>
      <c r="O325" s="104" t="s">
        <v>79</v>
      </c>
      <c r="P325" s="104" t="s">
        <v>79</v>
      </c>
      <c r="Q325" s="104">
        <v>5</v>
      </c>
      <c r="R325" s="104" t="s">
        <v>80</v>
      </c>
      <c r="S325" s="104">
        <v>6</v>
      </c>
      <c r="T325" s="104" t="s">
        <v>80</v>
      </c>
      <c r="U325" s="121" t="s">
        <v>688</v>
      </c>
    </row>
    <row r="326" ht="36" spans="1:21">
      <c r="A326" s="102">
        <v>365</v>
      </c>
      <c r="B326" s="103" t="str">
        <f>[2]按行政村汇总!A341</f>
        <v>塘雅</v>
      </c>
      <c r="C326" s="103">
        <v>4</v>
      </c>
      <c r="D326" s="103" t="s">
        <v>689</v>
      </c>
      <c r="E326" s="103" t="s">
        <v>73</v>
      </c>
      <c r="F326" s="104"/>
      <c r="G326" s="104" t="s">
        <v>687</v>
      </c>
      <c r="H326" s="103"/>
      <c r="I326" s="104" t="s">
        <v>123</v>
      </c>
      <c r="J326" s="104"/>
      <c r="K326" s="104">
        <v>5</v>
      </c>
      <c r="L326" s="104" t="s">
        <v>683</v>
      </c>
      <c r="M326" s="143"/>
      <c r="N326" s="104" t="s">
        <v>78</v>
      </c>
      <c r="O326" s="104" t="s">
        <v>79</v>
      </c>
      <c r="P326" s="104" t="s">
        <v>79</v>
      </c>
      <c r="Q326" s="104">
        <v>5</v>
      </c>
      <c r="R326" s="104" t="s">
        <v>80</v>
      </c>
      <c r="S326" s="104">
        <v>6</v>
      </c>
      <c r="T326" s="104" t="s">
        <v>80</v>
      </c>
      <c r="U326" s="121" t="s">
        <v>688</v>
      </c>
    </row>
    <row r="327" ht="36" spans="1:21">
      <c r="A327" s="102">
        <v>366</v>
      </c>
      <c r="B327" s="103" t="str">
        <f>[2]按行政村汇总!A348</f>
        <v>塘雅</v>
      </c>
      <c r="C327" s="103">
        <v>5</v>
      </c>
      <c r="D327" s="103" t="s">
        <v>690</v>
      </c>
      <c r="E327" s="103" t="s">
        <v>73</v>
      </c>
      <c r="F327" s="104"/>
      <c r="G327" s="104" t="s">
        <v>687</v>
      </c>
      <c r="H327" s="103"/>
      <c r="I327" s="104"/>
      <c r="J327" s="104"/>
      <c r="K327" s="104">
        <v>5</v>
      </c>
      <c r="L327" s="104" t="s">
        <v>683</v>
      </c>
      <c r="M327" s="143"/>
      <c r="N327" s="104" t="s">
        <v>78</v>
      </c>
      <c r="O327" s="104" t="s">
        <v>79</v>
      </c>
      <c r="P327" s="104" t="s">
        <v>79</v>
      </c>
      <c r="Q327" s="104">
        <v>5</v>
      </c>
      <c r="R327" s="104" t="s">
        <v>80</v>
      </c>
      <c r="S327" s="104">
        <v>6</v>
      </c>
      <c r="T327" s="104" t="s">
        <v>80</v>
      </c>
      <c r="U327" s="121" t="s">
        <v>688</v>
      </c>
    </row>
    <row r="328" ht="24" spans="1:21">
      <c r="A328" s="102">
        <v>324</v>
      </c>
      <c r="B328" s="103" t="str">
        <f>[2]按行政村汇总!A343</f>
        <v>塘雅</v>
      </c>
      <c r="C328" s="103">
        <v>6</v>
      </c>
      <c r="D328" s="103" t="s">
        <v>691</v>
      </c>
      <c r="E328" s="103" t="s">
        <v>73</v>
      </c>
      <c r="F328" s="104"/>
      <c r="G328" s="104" t="s">
        <v>20</v>
      </c>
      <c r="H328" s="103" t="s">
        <v>98</v>
      </c>
      <c r="I328" s="104" t="s">
        <v>85</v>
      </c>
      <c r="J328" s="104"/>
      <c r="K328" s="104">
        <v>8</v>
      </c>
      <c r="L328" s="133" t="s">
        <v>692</v>
      </c>
      <c r="M328" s="143" t="s">
        <v>693</v>
      </c>
      <c r="N328" s="143"/>
      <c r="O328" s="104" t="s">
        <v>79</v>
      </c>
      <c r="P328" s="104"/>
      <c r="Q328" s="104">
        <v>8</v>
      </c>
      <c r="R328" s="104" t="s">
        <v>80</v>
      </c>
      <c r="S328" s="104"/>
      <c r="T328" s="104"/>
      <c r="U328" s="147" t="s">
        <v>694</v>
      </c>
    </row>
    <row r="329" ht="24" spans="1:21">
      <c r="A329" s="102">
        <v>332</v>
      </c>
      <c r="B329" s="103" t="str">
        <f>[2]按行政村汇总!A366</f>
        <v>塘雅</v>
      </c>
      <c r="C329" s="103">
        <v>7</v>
      </c>
      <c r="D329" s="103" t="s">
        <v>695</v>
      </c>
      <c r="E329" s="103" t="s">
        <v>73</v>
      </c>
      <c r="F329" s="104"/>
      <c r="G329" s="104" t="s">
        <v>20</v>
      </c>
      <c r="H329" s="103" t="s">
        <v>101</v>
      </c>
      <c r="I329" s="104"/>
      <c r="J329" s="104"/>
      <c r="K329" s="104">
        <v>8</v>
      </c>
      <c r="L329" s="144" t="s">
        <v>692</v>
      </c>
      <c r="M329" s="143" t="s">
        <v>696</v>
      </c>
      <c r="N329" s="143"/>
      <c r="O329" s="104" t="s">
        <v>79</v>
      </c>
      <c r="P329" s="104" t="s">
        <v>79</v>
      </c>
      <c r="Q329" s="104">
        <v>8</v>
      </c>
      <c r="R329" s="104" t="s">
        <v>80</v>
      </c>
      <c r="S329" s="104">
        <v>6</v>
      </c>
      <c r="T329" s="104" t="s">
        <v>80</v>
      </c>
      <c r="U329" s="147" t="s">
        <v>456</v>
      </c>
    </row>
    <row r="330" ht="24" spans="1:21">
      <c r="A330" s="102">
        <v>322</v>
      </c>
      <c r="B330" s="103" t="str">
        <f>[2]按行政村汇总!A352</f>
        <v>塘雅</v>
      </c>
      <c r="C330" s="103">
        <v>8</v>
      </c>
      <c r="D330" s="103" t="s">
        <v>697</v>
      </c>
      <c r="E330" s="103" t="s">
        <v>73</v>
      </c>
      <c r="F330" s="104" t="s">
        <v>57</v>
      </c>
      <c r="G330" s="104" t="s">
        <v>20</v>
      </c>
      <c r="H330" s="103"/>
      <c r="I330" s="104"/>
      <c r="J330" s="104"/>
      <c r="K330" s="104">
        <v>8</v>
      </c>
      <c r="L330" s="133" t="s">
        <v>76</v>
      </c>
      <c r="M330" s="143" t="s">
        <v>698</v>
      </c>
      <c r="N330" s="143"/>
      <c r="O330" s="104" t="s">
        <v>79</v>
      </c>
      <c r="P330" s="104"/>
      <c r="Q330" s="104">
        <v>11</v>
      </c>
      <c r="R330" s="104" t="s">
        <v>81</v>
      </c>
      <c r="S330" s="104"/>
      <c r="T330" s="104"/>
      <c r="U330" s="121" t="s">
        <v>699</v>
      </c>
    </row>
    <row r="331" ht="24" spans="1:21">
      <c r="A331" s="102">
        <v>323</v>
      </c>
      <c r="B331" s="103" t="str">
        <f>[2]按行政村汇总!A353</f>
        <v>塘雅</v>
      </c>
      <c r="C331" s="103">
        <v>9</v>
      </c>
      <c r="D331" s="103" t="s">
        <v>700</v>
      </c>
      <c r="E331" s="103" t="s">
        <v>73</v>
      </c>
      <c r="F331" s="104" t="s">
        <v>57</v>
      </c>
      <c r="G331" s="104" t="s">
        <v>20</v>
      </c>
      <c r="H331" s="103"/>
      <c r="I331" s="104"/>
      <c r="J331" s="104"/>
      <c r="K331" s="104">
        <v>8</v>
      </c>
      <c r="L331" s="133" t="s">
        <v>692</v>
      </c>
      <c r="M331" s="143" t="s">
        <v>701</v>
      </c>
      <c r="N331" s="143"/>
      <c r="O331" s="104" t="s">
        <v>79</v>
      </c>
      <c r="P331" s="104" t="s">
        <v>79</v>
      </c>
      <c r="Q331" s="104">
        <v>8</v>
      </c>
      <c r="R331" s="104" t="s">
        <v>80</v>
      </c>
      <c r="S331" s="104">
        <v>6</v>
      </c>
      <c r="T331" s="104" t="s">
        <v>81</v>
      </c>
      <c r="U331" s="148" t="s">
        <v>702</v>
      </c>
    </row>
    <row r="332" ht="24" spans="1:21">
      <c r="A332" s="102">
        <v>337</v>
      </c>
      <c r="B332" s="103" t="str">
        <f>[2]按行政村汇总!A371</f>
        <v>塘雅</v>
      </c>
      <c r="C332" s="103">
        <v>10</v>
      </c>
      <c r="D332" s="103" t="s">
        <v>703</v>
      </c>
      <c r="E332" s="103" t="s">
        <v>73</v>
      </c>
      <c r="F332" s="104"/>
      <c r="G332" s="104" t="s">
        <v>20</v>
      </c>
      <c r="H332" s="103"/>
      <c r="I332" s="104" t="s">
        <v>75</v>
      </c>
      <c r="J332" s="104"/>
      <c r="K332" s="104">
        <v>8</v>
      </c>
      <c r="L332" s="144" t="s">
        <v>76</v>
      </c>
      <c r="M332" s="143" t="s">
        <v>704</v>
      </c>
      <c r="N332" s="143"/>
      <c r="O332" s="104" t="s">
        <v>79</v>
      </c>
      <c r="P332" s="104" t="s">
        <v>79</v>
      </c>
      <c r="Q332" s="104">
        <v>8</v>
      </c>
      <c r="R332" s="104" t="s">
        <v>80</v>
      </c>
      <c r="S332" s="104">
        <v>6</v>
      </c>
      <c r="T332" s="104" t="s">
        <v>80</v>
      </c>
      <c r="U332" s="147" t="s">
        <v>456</v>
      </c>
    </row>
    <row r="333" ht="24" spans="1:21">
      <c r="A333" s="102">
        <v>338</v>
      </c>
      <c r="B333" s="103" t="str">
        <f>[2]按行政村汇总!A325</f>
        <v>塘雅</v>
      </c>
      <c r="C333" s="103">
        <v>11</v>
      </c>
      <c r="D333" s="103" t="s">
        <v>705</v>
      </c>
      <c r="E333" s="103" t="s">
        <v>73</v>
      </c>
      <c r="F333" s="104"/>
      <c r="G333" s="104" t="s">
        <v>20</v>
      </c>
      <c r="H333" s="103"/>
      <c r="I333" s="104"/>
      <c r="J333" s="104"/>
      <c r="K333" s="104">
        <v>8</v>
      </c>
      <c r="L333" s="144" t="s">
        <v>76</v>
      </c>
      <c r="M333" s="143" t="s">
        <v>706</v>
      </c>
      <c r="N333" s="143"/>
      <c r="O333" s="104" t="s">
        <v>79</v>
      </c>
      <c r="P333" s="104" t="s">
        <v>79</v>
      </c>
      <c r="Q333" s="104">
        <v>10</v>
      </c>
      <c r="R333" s="104" t="s">
        <v>94</v>
      </c>
      <c r="S333" s="104">
        <v>6</v>
      </c>
      <c r="T333" s="104" t="s">
        <v>81</v>
      </c>
      <c r="U333" s="122" t="s">
        <v>702</v>
      </c>
    </row>
    <row r="334" ht="24" spans="1:21">
      <c r="A334" s="102">
        <v>340</v>
      </c>
      <c r="B334" s="103" t="str">
        <f>[2]按行政村汇总!A327</f>
        <v>塘雅</v>
      </c>
      <c r="C334" s="103">
        <v>12</v>
      </c>
      <c r="D334" s="103" t="s">
        <v>707</v>
      </c>
      <c r="E334" s="103" t="s">
        <v>73</v>
      </c>
      <c r="F334" s="104"/>
      <c r="G334" s="104" t="s">
        <v>20</v>
      </c>
      <c r="H334" s="103"/>
      <c r="I334" s="104"/>
      <c r="J334" s="104"/>
      <c r="K334" s="104">
        <v>8</v>
      </c>
      <c r="L334" s="144" t="s">
        <v>692</v>
      </c>
      <c r="M334" s="143" t="s">
        <v>708</v>
      </c>
      <c r="N334" s="143"/>
      <c r="O334" s="104" t="s">
        <v>79</v>
      </c>
      <c r="P334" s="104"/>
      <c r="Q334" s="104">
        <v>8</v>
      </c>
      <c r="R334" s="104" t="s">
        <v>80</v>
      </c>
      <c r="S334" s="104"/>
      <c r="T334" s="104"/>
      <c r="U334" s="122" t="s">
        <v>709</v>
      </c>
    </row>
    <row r="335" ht="24" spans="1:21">
      <c r="A335" s="102">
        <v>343</v>
      </c>
      <c r="B335" s="103" t="str">
        <f>[2]按行政村汇总!A333</f>
        <v>塘雅</v>
      </c>
      <c r="C335" s="103">
        <v>13</v>
      </c>
      <c r="D335" s="103" t="s">
        <v>710</v>
      </c>
      <c r="E335" s="103" t="s">
        <v>73</v>
      </c>
      <c r="F335" s="104"/>
      <c r="G335" s="104" t="s">
        <v>20</v>
      </c>
      <c r="H335" s="103"/>
      <c r="I335" s="104"/>
      <c r="J335" s="104"/>
      <c r="K335" s="104">
        <v>8</v>
      </c>
      <c r="L335" s="144" t="s">
        <v>692</v>
      </c>
      <c r="M335" s="143" t="s">
        <v>711</v>
      </c>
      <c r="N335" s="143"/>
      <c r="O335" s="104" t="s">
        <v>79</v>
      </c>
      <c r="P335" s="104"/>
      <c r="Q335" s="104">
        <v>8</v>
      </c>
      <c r="R335" s="104" t="s">
        <v>80</v>
      </c>
      <c r="S335" s="104"/>
      <c r="T335" s="104"/>
      <c r="U335" s="122" t="s">
        <v>712</v>
      </c>
    </row>
    <row r="336" ht="24" spans="1:21">
      <c r="A336" s="102">
        <v>353</v>
      </c>
      <c r="B336" s="103" t="str">
        <f>[2]按行政村汇总!A349</f>
        <v>塘雅</v>
      </c>
      <c r="C336" s="103">
        <v>14</v>
      </c>
      <c r="D336" s="103" t="s">
        <v>713</v>
      </c>
      <c r="E336" s="103" t="s">
        <v>73</v>
      </c>
      <c r="F336" s="104"/>
      <c r="G336" s="104" t="s">
        <v>20</v>
      </c>
      <c r="H336" s="103"/>
      <c r="I336" s="104"/>
      <c r="J336" s="104"/>
      <c r="K336" s="104">
        <v>8</v>
      </c>
      <c r="L336" s="104" t="s">
        <v>76</v>
      </c>
      <c r="M336" s="143" t="s">
        <v>714</v>
      </c>
      <c r="N336" s="143"/>
      <c r="O336" s="104" t="s">
        <v>79</v>
      </c>
      <c r="P336" s="104" t="s">
        <v>79</v>
      </c>
      <c r="Q336" s="104">
        <v>10</v>
      </c>
      <c r="R336" s="104" t="s">
        <v>94</v>
      </c>
      <c r="S336" s="104">
        <v>6</v>
      </c>
      <c r="T336" s="104" t="s">
        <v>81</v>
      </c>
      <c r="U336" s="124"/>
    </row>
    <row r="337" ht="24" spans="1:21">
      <c r="A337" s="102">
        <v>354</v>
      </c>
      <c r="B337" s="103" t="str">
        <f>[2]按行政村汇总!A354</f>
        <v>塘雅</v>
      </c>
      <c r="C337" s="103">
        <v>15</v>
      </c>
      <c r="D337" s="103" t="s">
        <v>715</v>
      </c>
      <c r="E337" s="103" t="s">
        <v>73</v>
      </c>
      <c r="F337" s="104"/>
      <c r="G337" s="104" t="s">
        <v>20</v>
      </c>
      <c r="H337" s="103"/>
      <c r="I337" s="104"/>
      <c r="J337" s="104"/>
      <c r="K337" s="104">
        <v>8</v>
      </c>
      <c r="L337" s="104" t="s">
        <v>76</v>
      </c>
      <c r="M337" s="143" t="s">
        <v>716</v>
      </c>
      <c r="N337" s="143"/>
      <c r="O337" s="104" t="s">
        <v>79</v>
      </c>
      <c r="P337" s="104"/>
      <c r="Q337" s="104">
        <v>12</v>
      </c>
      <c r="R337" s="104" t="s">
        <v>303</v>
      </c>
      <c r="S337" s="104"/>
      <c r="T337" s="104"/>
      <c r="U337" s="121"/>
    </row>
    <row r="338" ht="24" spans="1:21">
      <c r="A338" s="102">
        <v>356</v>
      </c>
      <c r="B338" s="103" t="str">
        <f>[2]按行政村汇总!A358</f>
        <v>塘雅</v>
      </c>
      <c r="C338" s="103">
        <v>16</v>
      </c>
      <c r="D338" s="103" t="s">
        <v>717</v>
      </c>
      <c r="E338" s="103" t="s">
        <v>73</v>
      </c>
      <c r="F338" s="104"/>
      <c r="G338" s="104" t="s">
        <v>20</v>
      </c>
      <c r="H338" s="103"/>
      <c r="I338" s="104"/>
      <c r="J338" s="104"/>
      <c r="K338" s="104">
        <v>8</v>
      </c>
      <c r="L338" s="104" t="s">
        <v>76</v>
      </c>
      <c r="M338" s="143" t="s">
        <v>718</v>
      </c>
      <c r="N338" s="143"/>
      <c r="O338" s="104" t="s">
        <v>79</v>
      </c>
      <c r="P338" s="104"/>
      <c r="Q338" s="104">
        <v>12</v>
      </c>
      <c r="R338" s="104" t="s">
        <v>303</v>
      </c>
      <c r="S338" s="104"/>
      <c r="T338" s="104"/>
      <c r="U338" s="121"/>
    </row>
    <row r="339" ht="24" spans="1:21">
      <c r="A339" s="102">
        <v>357</v>
      </c>
      <c r="B339" s="103" t="str">
        <f>[2]按行政村汇总!A359</f>
        <v>塘雅</v>
      </c>
      <c r="C339" s="103">
        <v>17</v>
      </c>
      <c r="D339" s="103" t="s">
        <v>719</v>
      </c>
      <c r="E339" s="103" t="s">
        <v>73</v>
      </c>
      <c r="F339" s="104"/>
      <c r="G339" s="104" t="s">
        <v>20</v>
      </c>
      <c r="H339" s="103"/>
      <c r="I339" s="104"/>
      <c r="J339" s="104"/>
      <c r="K339" s="104">
        <v>8</v>
      </c>
      <c r="L339" s="104" t="s">
        <v>692</v>
      </c>
      <c r="M339" s="143" t="s">
        <v>720</v>
      </c>
      <c r="N339" s="143"/>
      <c r="O339" s="104" t="s">
        <v>79</v>
      </c>
      <c r="P339" s="104" t="s">
        <v>79</v>
      </c>
      <c r="Q339" s="104">
        <v>8</v>
      </c>
      <c r="R339" s="104" t="s">
        <v>80</v>
      </c>
      <c r="S339" s="104">
        <v>6</v>
      </c>
      <c r="T339" s="104" t="s">
        <v>80</v>
      </c>
      <c r="U339" s="147" t="s">
        <v>456</v>
      </c>
    </row>
    <row r="340" ht="24" spans="1:21">
      <c r="A340" s="102">
        <v>359</v>
      </c>
      <c r="B340" s="103" t="str">
        <f>[2]按行政村汇总!A363</f>
        <v>塘雅</v>
      </c>
      <c r="C340" s="103">
        <v>18</v>
      </c>
      <c r="D340" s="103" t="s">
        <v>721</v>
      </c>
      <c r="E340" s="103" t="s">
        <v>73</v>
      </c>
      <c r="F340" s="104"/>
      <c r="G340" s="104" t="s">
        <v>20</v>
      </c>
      <c r="H340" s="103"/>
      <c r="I340" s="104"/>
      <c r="J340" s="104"/>
      <c r="K340" s="104">
        <v>8</v>
      </c>
      <c r="L340" s="104" t="s">
        <v>76</v>
      </c>
      <c r="M340" s="143" t="s">
        <v>722</v>
      </c>
      <c r="N340" s="143"/>
      <c r="O340" s="104" t="s">
        <v>79</v>
      </c>
      <c r="P340" s="104"/>
      <c r="Q340" s="104">
        <v>10</v>
      </c>
      <c r="R340" s="104" t="s">
        <v>94</v>
      </c>
      <c r="S340" s="104"/>
      <c r="T340" s="104"/>
      <c r="U340" s="122" t="s">
        <v>723</v>
      </c>
    </row>
    <row r="341" ht="24" spans="1:21">
      <c r="A341" s="102">
        <v>360</v>
      </c>
      <c r="B341" s="103" t="str">
        <f>[2]按行政村汇总!A364</f>
        <v>塘雅</v>
      </c>
      <c r="C341" s="103">
        <v>19</v>
      </c>
      <c r="D341" s="103" t="s">
        <v>724</v>
      </c>
      <c r="E341" s="103" t="s">
        <v>73</v>
      </c>
      <c r="F341" s="104"/>
      <c r="G341" s="104" t="s">
        <v>20</v>
      </c>
      <c r="H341" s="103"/>
      <c r="I341" s="104"/>
      <c r="J341" s="104"/>
      <c r="K341" s="104">
        <v>8</v>
      </c>
      <c r="L341" s="104" t="s">
        <v>76</v>
      </c>
      <c r="M341" s="143" t="s">
        <v>725</v>
      </c>
      <c r="N341" s="143"/>
      <c r="O341" s="104" t="s">
        <v>79</v>
      </c>
      <c r="P341" s="104"/>
      <c r="Q341" s="104">
        <v>10</v>
      </c>
      <c r="R341" s="104" t="s">
        <v>94</v>
      </c>
      <c r="S341" s="104"/>
      <c r="T341" s="104"/>
      <c r="U341" s="124"/>
    </row>
    <row r="342" ht="24" spans="1:21">
      <c r="A342" s="102">
        <v>361</v>
      </c>
      <c r="B342" s="103" t="str">
        <f>[2]按行政村汇总!A365</f>
        <v>塘雅</v>
      </c>
      <c r="C342" s="103">
        <v>20</v>
      </c>
      <c r="D342" s="103" t="s">
        <v>726</v>
      </c>
      <c r="E342" s="103" t="s">
        <v>73</v>
      </c>
      <c r="F342" s="104"/>
      <c r="G342" s="104" t="s">
        <v>20</v>
      </c>
      <c r="H342" s="103"/>
      <c r="I342" s="104"/>
      <c r="J342" s="104"/>
      <c r="K342" s="104">
        <v>8</v>
      </c>
      <c r="L342" s="144" t="s">
        <v>692</v>
      </c>
      <c r="M342" s="143" t="s">
        <v>727</v>
      </c>
      <c r="N342" s="143"/>
      <c r="O342" s="104" t="s">
        <v>79</v>
      </c>
      <c r="P342" s="104" t="s">
        <v>79</v>
      </c>
      <c r="Q342" s="104">
        <v>8</v>
      </c>
      <c r="R342" s="104" t="s">
        <v>80</v>
      </c>
      <c r="S342" s="104">
        <v>6</v>
      </c>
      <c r="T342" s="104" t="s">
        <v>80</v>
      </c>
      <c r="U342" s="147" t="s">
        <v>456</v>
      </c>
    </row>
    <row r="343" ht="24" spans="1:21">
      <c r="A343" s="102">
        <v>363</v>
      </c>
      <c r="B343" s="103" t="str">
        <f>[2]按行政村汇总!A369</f>
        <v>塘雅</v>
      </c>
      <c r="C343" s="103">
        <v>21</v>
      </c>
      <c r="D343" s="103" t="s">
        <v>728</v>
      </c>
      <c r="E343" s="103" t="s">
        <v>73</v>
      </c>
      <c r="F343" s="104"/>
      <c r="G343" s="104" t="s">
        <v>20</v>
      </c>
      <c r="H343" s="103"/>
      <c r="I343" s="104"/>
      <c r="J343" s="104"/>
      <c r="K343" s="104">
        <v>8</v>
      </c>
      <c r="L343" s="144" t="s">
        <v>76</v>
      </c>
      <c r="M343" s="143" t="s">
        <v>722</v>
      </c>
      <c r="N343" s="143"/>
      <c r="O343" s="104" t="s">
        <v>79</v>
      </c>
      <c r="P343" s="104"/>
      <c r="Q343" s="104">
        <v>12</v>
      </c>
      <c r="R343" s="104" t="s">
        <v>303</v>
      </c>
      <c r="S343" s="104"/>
      <c r="T343" s="104"/>
      <c r="U343" s="121"/>
    </row>
    <row r="344" ht="36" spans="1:21">
      <c r="A344" s="102">
        <v>367</v>
      </c>
      <c r="B344" s="103" t="str">
        <f>[2]按行政村汇总!A357</f>
        <v>塘雅</v>
      </c>
      <c r="C344" s="103">
        <v>22</v>
      </c>
      <c r="D344" s="103" t="s">
        <v>729</v>
      </c>
      <c r="E344" s="103" t="s">
        <v>73</v>
      </c>
      <c r="F344" s="104"/>
      <c r="G344" s="104" t="s">
        <v>687</v>
      </c>
      <c r="H344" s="103"/>
      <c r="I344" s="104"/>
      <c r="J344" s="104"/>
      <c r="K344" s="104">
        <v>8</v>
      </c>
      <c r="L344" s="144" t="s">
        <v>692</v>
      </c>
      <c r="M344" s="143" t="s">
        <v>730</v>
      </c>
      <c r="N344" s="104" t="s">
        <v>78</v>
      </c>
      <c r="O344" s="104" t="s">
        <v>79</v>
      </c>
      <c r="P344" s="104" t="s">
        <v>79</v>
      </c>
      <c r="Q344" s="104">
        <v>8</v>
      </c>
      <c r="R344" s="104" t="s">
        <v>80</v>
      </c>
      <c r="S344" s="104">
        <v>6</v>
      </c>
      <c r="T344" s="104" t="s">
        <v>80</v>
      </c>
      <c r="U344" s="121" t="s">
        <v>731</v>
      </c>
    </row>
    <row r="345" ht="24" spans="1:21">
      <c r="A345" s="102">
        <v>325</v>
      </c>
      <c r="B345" s="103" t="str">
        <f>[2]按行政村汇总!A331</f>
        <v>塘雅</v>
      </c>
      <c r="C345" s="103">
        <v>23</v>
      </c>
      <c r="D345" s="103" t="s">
        <v>732</v>
      </c>
      <c r="E345" s="103" t="s">
        <v>73</v>
      </c>
      <c r="F345" s="104"/>
      <c r="G345" s="104" t="s">
        <v>20</v>
      </c>
      <c r="H345" s="103" t="s">
        <v>98</v>
      </c>
      <c r="I345" s="104"/>
      <c r="J345" s="104"/>
      <c r="K345" s="104">
        <v>9</v>
      </c>
      <c r="L345" s="144" t="s">
        <v>733</v>
      </c>
      <c r="M345" s="143" t="s">
        <v>734</v>
      </c>
      <c r="N345" s="143"/>
      <c r="O345" s="104" t="s">
        <v>79</v>
      </c>
      <c r="P345" s="104"/>
      <c r="Q345" s="104">
        <v>12</v>
      </c>
      <c r="R345" s="104" t="s">
        <v>303</v>
      </c>
      <c r="S345" s="104"/>
      <c r="T345" s="104"/>
      <c r="U345" s="121"/>
    </row>
    <row r="346" ht="24" spans="1:21">
      <c r="A346" s="102">
        <v>326</v>
      </c>
      <c r="B346" s="103" t="str">
        <f>[2]按行政村汇总!A340</f>
        <v>塘雅</v>
      </c>
      <c r="C346" s="103">
        <v>24</v>
      </c>
      <c r="D346" s="103" t="s">
        <v>735</v>
      </c>
      <c r="E346" s="103" t="s">
        <v>73</v>
      </c>
      <c r="F346" s="104"/>
      <c r="G346" s="104" t="s">
        <v>20</v>
      </c>
      <c r="H346" s="103" t="s">
        <v>98</v>
      </c>
      <c r="I346" s="104"/>
      <c r="J346" s="104"/>
      <c r="K346" s="104">
        <v>9</v>
      </c>
      <c r="L346" s="144" t="s">
        <v>86</v>
      </c>
      <c r="M346" s="143" t="s">
        <v>736</v>
      </c>
      <c r="N346" s="143"/>
      <c r="O346" s="104" t="s">
        <v>79</v>
      </c>
      <c r="P346" s="104"/>
      <c r="Q346" s="104">
        <v>12</v>
      </c>
      <c r="R346" s="104" t="s">
        <v>303</v>
      </c>
      <c r="S346" s="104"/>
      <c r="T346" s="104"/>
      <c r="U346" s="121"/>
    </row>
    <row r="347" ht="24" spans="1:21">
      <c r="A347" s="102">
        <v>327</v>
      </c>
      <c r="B347" s="103" t="str">
        <f>[2]按行政村汇总!A356</f>
        <v>塘雅</v>
      </c>
      <c r="C347" s="103">
        <v>25</v>
      </c>
      <c r="D347" s="103" t="s">
        <v>737</v>
      </c>
      <c r="E347" s="103" t="s">
        <v>73</v>
      </c>
      <c r="F347" s="104"/>
      <c r="G347" s="104" t="s">
        <v>20</v>
      </c>
      <c r="H347" s="103" t="s">
        <v>98</v>
      </c>
      <c r="I347" s="104"/>
      <c r="J347" s="104"/>
      <c r="K347" s="104">
        <v>9</v>
      </c>
      <c r="L347" s="144" t="s">
        <v>738</v>
      </c>
      <c r="M347" s="143" t="s">
        <v>739</v>
      </c>
      <c r="N347" s="143"/>
      <c r="O347" s="104" t="s">
        <v>79</v>
      </c>
      <c r="P347" s="104"/>
      <c r="Q347" s="104">
        <v>12</v>
      </c>
      <c r="R347" s="104" t="s">
        <v>303</v>
      </c>
      <c r="S347" s="104"/>
      <c r="T347" s="104"/>
      <c r="U347" s="121"/>
    </row>
    <row r="348" ht="24" spans="1:21">
      <c r="A348" s="102">
        <v>328</v>
      </c>
      <c r="B348" s="103" t="str">
        <f>[2]按行政村汇总!A368</f>
        <v>塘雅</v>
      </c>
      <c r="C348" s="103">
        <v>26</v>
      </c>
      <c r="D348" s="103" t="s">
        <v>740</v>
      </c>
      <c r="E348" s="103" t="s">
        <v>73</v>
      </c>
      <c r="F348" s="104"/>
      <c r="G348" s="104" t="s">
        <v>20</v>
      </c>
      <c r="H348" s="103" t="s">
        <v>98</v>
      </c>
      <c r="I348" s="104"/>
      <c r="J348" s="104"/>
      <c r="K348" s="104">
        <v>9</v>
      </c>
      <c r="L348" s="144" t="s">
        <v>733</v>
      </c>
      <c r="M348" s="143" t="s">
        <v>736</v>
      </c>
      <c r="N348" s="143"/>
      <c r="O348" s="104" t="s">
        <v>79</v>
      </c>
      <c r="P348" s="104"/>
      <c r="Q348" s="104">
        <v>12</v>
      </c>
      <c r="R348" s="104" t="s">
        <v>303</v>
      </c>
      <c r="S348" s="104"/>
      <c r="T348" s="104"/>
      <c r="U348" s="121"/>
    </row>
    <row r="349" ht="24" spans="1:21">
      <c r="A349" s="102">
        <v>329</v>
      </c>
      <c r="B349" s="103" t="str">
        <f>[2]按行政村汇总!A332</f>
        <v>塘雅</v>
      </c>
      <c r="C349" s="103">
        <v>27</v>
      </c>
      <c r="D349" s="103" t="s">
        <v>741</v>
      </c>
      <c r="E349" s="103" t="s">
        <v>73</v>
      </c>
      <c r="F349" s="104"/>
      <c r="G349" s="104" t="s">
        <v>20</v>
      </c>
      <c r="H349" s="103" t="s">
        <v>101</v>
      </c>
      <c r="I349" s="104"/>
      <c r="J349" s="104"/>
      <c r="K349" s="104">
        <v>9</v>
      </c>
      <c r="L349" s="144" t="s">
        <v>86</v>
      </c>
      <c r="M349" s="143" t="s">
        <v>742</v>
      </c>
      <c r="N349" s="143"/>
      <c r="O349" s="104" t="s">
        <v>79</v>
      </c>
      <c r="P349" s="104"/>
      <c r="Q349" s="104">
        <v>12</v>
      </c>
      <c r="R349" s="104" t="s">
        <v>303</v>
      </c>
      <c r="S349" s="104"/>
      <c r="T349" s="104"/>
      <c r="U349" s="121"/>
    </row>
    <row r="350" ht="24" spans="1:21">
      <c r="A350" s="102">
        <v>330</v>
      </c>
      <c r="B350" s="103" t="str">
        <f>[2]按行政村汇总!A361</f>
        <v>塘雅</v>
      </c>
      <c r="C350" s="103">
        <v>28</v>
      </c>
      <c r="D350" s="103" t="s">
        <v>118</v>
      </c>
      <c r="E350" s="103" t="s">
        <v>73</v>
      </c>
      <c r="F350" s="104"/>
      <c r="G350" s="104" t="s">
        <v>20</v>
      </c>
      <c r="H350" s="103" t="s">
        <v>101</v>
      </c>
      <c r="I350" s="104"/>
      <c r="J350" s="104"/>
      <c r="K350" s="104">
        <v>9</v>
      </c>
      <c r="L350" s="144" t="s">
        <v>738</v>
      </c>
      <c r="M350" s="143" t="s">
        <v>696</v>
      </c>
      <c r="N350" s="143"/>
      <c r="O350" s="104" t="s">
        <v>79</v>
      </c>
      <c r="P350" s="104"/>
      <c r="Q350" s="104">
        <v>10</v>
      </c>
      <c r="R350" s="104" t="s">
        <v>94</v>
      </c>
      <c r="S350" s="104"/>
      <c r="T350" s="104"/>
      <c r="U350" s="121"/>
    </row>
    <row r="351" ht="24" spans="1:21">
      <c r="A351" s="102">
        <v>331</v>
      </c>
      <c r="B351" s="103" t="str">
        <f>[2]按行政村汇总!A362</f>
        <v>塘雅</v>
      </c>
      <c r="C351" s="103">
        <v>29</v>
      </c>
      <c r="D351" s="103" t="s">
        <v>743</v>
      </c>
      <c r="E351" s="103" t="s">
        <v>73</v>
      </c>
      <c r="F351" s="104"/>
      <c r="G351" s="104" t="s">
        <v>20</v>
      </c>
      <c r="H351" s="103" t="s">
        <v>101</v>
      </c>
      <c r="I351" s="104"/>
      <c r="J351" s="104"/>
      <c r="K351" s="104">
        <v>9</v>
      </c>
      <c r="L351" s="144" t="s">
        <v>733</v>
      </c>
      <c r="M351" s="143" t="s">
        <v>744</v>
      </c>
      <c r="N351" s="143"/>
      <c r="O351" s="104" t="s">
        <v>79</v>
      </c>
      <c r="P351" s="104" t="s">
        <v>79</v>
      </c>
      <c r="Q351" s="104">
        <v>11</v>
      </c>
      <c r="R351" s="104" t="s">
        <v>81</v>
      </c>
      <c r="S351" s="104">
        <v>6</v>
      </c>
      <c r="T351" s="104" t="s">
        <v>81</v>
      </c>
      <c r="U351" s="121" t="s">
        <v>616</v>
      </c>
    </row>
    <row r="352" ht="24" spans="1:21">
      <c r="A352" s="102">
        <v>333</v>
      </c>
      <c r="B352" s="103" t="str">
        <f>[2]按行政村汇总!A372</f>
        <v>塘雅</v>
      </c>
      <c r="C352" s="103">
        <v>30</v>
      </c>
      <c r="D352" s="103" t="s">
        <v>745</v>
      </c>
      <c r="E352" s="103" t="s">
        <v>73</v>
      </c>
      <c r="F352" s="104"/>
      <c r="G352" s="104" t="s">
        <v>20</v>
      </c>
      <c r="H352" s="103" t="s">
        <v>101</v>
      </c>
      <c r="I352" s="104"/>
      <c r="J352" s="104"/>
      <c r="K352" s="104">
        <v>9</v>
      </c>
      <c r="L352" s="144" t="s">
        <v>86</v>
      </c>
      <c r="M352" s="143" t="s">
        <v>746</v>
      </c>
      <c r="N352" s="143"/>
      <c r="O352" s="104" t="s">
        <v>79</v>
      </c>
      <c r="P352" s="104"/>
      <c r="Q352" s="104">
        <v>12</v>
      </c>
      <c r="R352" s="104" t="s">
        <v>303</v>
      </c>
      <c r="S352" s="104"/>
      <c r="T352" s="104"/>
      <c r="U352" s="121"/>
    </row>
    <row r="353" ht="24" spans="1:21">
      <c r="A353" s="102">
        <v>321</v>
      </c>
      <c r="B353" s="103" t="str">
        <f>[2]按行政村汇总!A351</f>
        <v>塘雅</v>
      </c>
      <c r="C353" s="103">
        <v>31</v>
      </c>
      <c r="D353" s="103" t="s">
        <v>747</v>
      </c>
      <c r="E353" s="103" t="s">
        <v>73</v>
      </c>
      <c r="F353" s="104" t="s">
        <v>57</v>
      </c>
      <c r="G353" s="104" t="s">
        <v>20</v>
      </c>
      <c r="H353" s="103"/>
      <c r="I353" s="104"/>
      <c r="J353" s="104"/>
      <c r="K353" s="104">
        <v>9</v>
      </c>
      <c r="L353" s="133" t="s">
        <v>86</v>
      </c>
      <c r="M353" s="143" t="s">
        <v>748</v>
      </c>
      <c r="N353" s="143"/>
      <c r="O353" s="104" t="s">
        <v>79</v>
      </c>
      <c r="P353" s="104" t="s">
        <v>79</v>
      </c>
      <c r="Q353" s="104">
        <v>11</v>
      </c>
      <c r="R353" s="104" t="s">
        <v>81</v>
      </c>
      <c r="S353" s="104">
        <v>6</v>
      </c>
      <c r="T353" s="104" t="s">
        <v>81</v>
      </c>
      <c r="U353" s="121"/>
    </row>
    <row r="354" ht="24" spans="1:21">
      <c r="A354" s="102">
        <v>334</v>
      </c>
      <c r="B354" s="103" t="str">
        <f>[2]按行政村汇总!A338</f>
        <v>塘雅</v>
      </c>
      <c r="C354" s="103">
        <v>32</v>
      </c>
      <c r="D354" s="103" t="s">
        <v>749</v>
      </c>
      <c r="E354" s="103" t="s">
        <v>73</v>
      </c>
      <c r="F354" s="104"/>
      <c r="G354" s="104" t="s">
        <v>20</v>
      </c>
      <c r="H354" s="103"/>
      <c r="I354" s="104" t="s">
        <v>85</v>
      </c>
      <c r="J354" s="104"/>
      <c r="K354" s="104">
        <v>9</v>
      </c>
      <c r="L354" s="144" t="s">
        <v>733</v>
      </c>
      <c r="M354" s="143" t="s">
        <v>750</v>
      </c>
      <c r="N354" s="143"/>
      <c r="O354" s="104" t="s">
        <v>79</v>
      </c>
      <c r="P354" s="104"/>
      <c r="Q354" s="104">
        <v>10</v>
      </c>
      <c r="R354" s="104" t="s">
        <v>94</v>
      </c>
      <c r="S354" s="104"/>
      <c r="T354" s="104"/>
      <c r="U354" s="121"/>
    </row>
    <row r="355" ht="24" spans="1:21">
      <c r="A355" s="102">
        <v>335</v>
      </c>
      <c r="B355" s="103" t="str">
        <f>[2]按行政村汇总!A328</f>
        <v>塘雅</v>
      </c>
      <c r="C355" s="103">
        <v>33</v>
      </c>
      <c r="D355" s="103" t="s">
        <v>751</v>
      </c>
      <c r="E355" s="103" t="s">
        <v>73</v>
      </c>
      <c r="F355" s="104"/>
      <c r="G355" s="104" t="s">
        <v>20</v>
      </c>
      <c r="H355" s="103"/>
      <c r="I355" s="104" t="s">
        <v>75</v>
      </c>
      <c r="J355" s="104"/>
      <c r="K355" s="104">
        <v>9</v>
      </c>
      <c r="L355" s="144" t="s">
        <v>86</v>
      </c>
      <c r="M355" s="143" t="s">
        <v>752</v>
      </c>
      <c r="N355" s="143"/>
      <c r="O355" s="104" t="s">
        <v>79</v>
      </c>
      <c r="P355" s="104"/>
      <c r="Q355" s="104">
        <v>12</v>
      </c>
      <c r="R355" s="104" t="s">
        <v>303</v>
      </c>
      <c r="S355" s="104"/>
      <c r="T355" s="104"/>
      <c r="U355" s="121"/>
    </row>
    <row r="356" ht="24" spans="1:21">
      <c r="A356" s="102">
        <v>336</v>
      </c>
      <c r="B356" s="103" t="str">
        <f>[2]按行政村汇总!A334</f>
        <v>塘雅</v>
      </c>
      <c r="C356" s="103">
        <v>34</v>
      </c>
      <c r="D356" s="103" t="s">
        <v>753</v>
      </c>
      <c r="E356" s="103" t="s">
        <v>73</v>
      </c>
      <c r="F356" s="104"/>
      <c r="G356" s="104" t="s">
        <v>20</v>
      </c>
      <c r="H356" s="103"/>
      <c r="I356" s="104" t="s">
        <v>75</v>
      </c>
      <c r="J356" s="104"/>
      <c r="K356" s="104">
        <v>9</v>
      </c>
      <c r="L356" s="144" t="s">
        <v>738</v>
      </c>
      <c r="M356" s="143" t="s">
        <v>754</v>
      </c>
      <c r="N356" s="143"/>
      <c r="O356" s="104" t="s">
        <v>79</v>
      </c>
      <c r="P356" s="104"/>
      <c r="Q356" s="104">
        <v>12</v>
      </c>
      <c r="R356" s="104" t="s">
        <v>303</v>
      </c>
      <c r="S356" s="104"/>
      <c r="T356" s="104"/>
      <c r="U356" s="124"/>
    </row>
    <row r="357" ht="24" spans="1:21">
      <c r="A357" s="102">
        <v>339</v>
      </c>
      <c r="B357" s="103" t="str">
        <f>[2]按行政村汇总!A326</f>
        <v>塘雅</v>
      </c>
      <c r="C357" s="103">
        <v>35</v>
      </c>
      <c r="D357" s="103" t="s">
        <v>755</v>
      </c>
      <c r="E357" s="103" t="s">
        <v>73</v>
      </c>
      <c r="F357" s="104"/>
      <c r="G357" s="104" t="s">
        <v>20</v>
      </c>
      <c r="H357" s="103"/>
      <c r="I357" s="104"/>
      <c r="J357" s="104"/>
      <c r="K357" s="104">
        <v>9</v>
      </c>
      <c r="L357" s="144" t="s">
        <v>738</v>
      </c>
      <c r="M357" s="143" t="s">
        <v>756</v>
      </c>
      <c r="N357" s="143"/>
      <c r="O357" s="104" t="s">
        <v>79</v>
      </c>
      <c r="P357" s="104" t="s">
        <v>79</v>
      </c>
      <c r="Q357" s="104">
        <v>11</v>
      </c>
      <c r="R357" s="104" t="s">
        <v>88</v>
      </c>
      <c r="S357" s="104"/>
      <c r="T357" s="104"/>
      <c r="U357" s="123" t="s">
        <v>702</v>
      </c>
    </row>
    <row r="358" ht="24" spans="1:21">
      <c r="A358" s="102">
        <v>344</v>
      </c>
      <c r="B358" s="103" t="str">
        <f>[2]按行政村汇总!A335</f>
        <v>塘雅</v>
      </c>
      <c r="C358" s="103">
        <v>36</v>
      </c>
      <c r="D358" s="103" t="s">
        <v>757</v>
      </c>
      <c r="E358" s="103" t="s">
        <v>73</v>
      </c>
      <c r="F358" s="104"/>
      <c r="G358" s="104" t="s">
        <v>20</v>
      </c>
      <c r="H358" s="103"/>
      <c r="I358" s="104"/>
      <c r="J358" s="104"/>
      <c r="K358" s="104">
        <v>9</v>
      </c>
      <c r="L358" s="144" t="s">
        <v>738</v>
      </c>
      <c r="M358" s="143" t="s">
        <v>716</v>
      </c>
      <c r="N358" s="143"/>
      <c r="O358" s="104" t="s">
        <v>79</v>
      </c>
      <c r="P358" s="104"/>
      <c r="Q358" s="104">
        <v>12</v>
      </c>
      <c r="R358" s="104" t="s">
        <v>303</v>
      </c>
      <c r="S358" s="104"/>
      <c r="T358" s="104"/>
      <c r="U358" s="121"/>
    </row>
    <row r="359" ht="24" spans="1:21">
      <c r="A359" s="102">
        <v>346</v>
      </c>
      <c r="B359" s="103" t="str">
        <f>[2]按行政村汇总!A337</f>
        <v>塘雅</v>
      </c>
      <c r="C359" s="103">
        <v>37</v>
      </c>
      <c r="D359" s="103" t="s">
        <v>758</v>
      </c>
      <c r="E359" s="103" t="s">
        <v>73</v>
      </c>
      <c r="F359" s="104"/>
      <c r="G359" s="104" t="s">
        <v>20</v>
      </c>
      <c r="H359" s="103"/>
      <c r="I359" s="104"/>
      <c r="J359" s="104"/>
      <c r="K359" s="104">
        <v>9</v>
      </c>
      <c r="L359" s="144" t="s">
        <v>733</v>
      </c>
      <c r="M359" s="143" t="s">
        <v>759</v>
      </c>
      <c r="N359" s="143"/>
      <c r="O359" s="104" t="s">
        <v>79</v>
      </c>
      <c r="P359" s="104" t="s">
        <v>79</v>
      </c>
      <c r="Q359" s="104">
        <v>11</v>
      </c>
      <c r="R359" s="104" t="s">
        <v>81</v>
      </c>
      <c r="S359" s="104">
        <v>6</v>
      </c>
      <c r="T359" s="104" t="s">
        <v>81</v>
      </c>
      <c r="U359" s="123" t="s">
        <v>702</v>
      </c>
    </row>
    <row r="360" ht="24" spans="1:21">
      <c r="A360" s="102">
        <v>348</v>
      </c>
      <c r="B360" s="103" t="str">
        <f>[2]按行政村汇总!A342</f>
        <v>塘雅</v>
      </c>
      <c r="C360" s="103">
        <v>38</v>
      </c>
      <c r="D360" s="103" t="s">
        <v>760</v>
      </c>
      <c r="E360" s="103" t="s">
        <v>73</v>
      </c>
      <c r="F360" s="104"/>
      <c r="G360" s="104" t="s">
        <v>20</v>
      </c>
      <c r="H360" s="103"/>
      <c r="I360" s="104"/>
      <c r="J360" s="104"/>
      <c r="K360" s="104">
        <v>9</v>
      </c>
      <c r="L360" s="144" t="s">
        <v>738</v>
      </c>
      <c r="M360" s="143" t="s">
        <v>761</v>
      </c>
      <c r="N360" s="143"/>
      <c r="O360" s="104" t="s">
        <v>79</v>
      </c>
      <c r="P360" s="104"/>
      <c r="Q360" s="104">
        <v>12</v>
      </c>
      <c r="R360" s="104" t="s">
        <v>303</v>
      </c>
      <c r="S360" s="104"/>
      <c r="T360" s="104"/>
      <c r="U360" s="124"/>
    </row>
    <row r="361" ht="24" spans="1:21">
      <c r="A361" s="102">
        <v>349</v>
      </c>
      <c r="B361" s="103" t="str">
        <f>[2]按行政村汇总!A344</f>
        <v>塘雅</v>
      </c>
      <c r="C361" s="103">
        <v>39</v>
      </c>
      <c r="D361" s="103" t="s">
        <v>762</v>
      </c>
      <c r="E361" s="103" t="s">
        <v>73</v>
      </c>
      <c r="F361" s="104"/>
      <c r="G361" s="104" t="s">
        <v>20</v>
      </c>
      <c r="H361" s="103"/>
      <c r="I361" s="104"/>
      <c r="J361" s="104"/>
      <c r="K361" s="104">
        <v>9</v>
      </c>
      <c r="L361" s="144" t="s">
        <v>738</v>
      </c>
      <c r="M361" s="143" t="s">
        <v>763</v>
      </c>
      <c r="N361" s="143"/>
      <c r="O361" s="104" t="s">
        <v>79</v>
      </c>
      <c r="P361" s="104"/>
      <c r="Q361" s="104">
        <v>10</v>
      </c>
      <c r="R361" s="104" t="s">
        <v>94</v>
      </c>
      <c r="S361" s="104"/>
      <c r="T361" s="104"/>
      <c r="U361" s="121"/>
    </row>
    <row r="362" ht="24" spans="1:21">
      <c r="A362" s="102">
        <v>350</v>
      </c>
      <c r="B362" s="103" t="str">
        <f>[2]按行政村汇总!A345</f>
        <v>塘雅</v>
      </c>
      <c r="C362" s="103">
        <v>40</v>
      </c>
      <c r="D362" s="103" t="s">
        <v>764</v>
      </c>
      <c r="E362" s="103" t="s">
        <v>73</v>
      </c>
      <c r="F362" s="104"/>
      <c r="G362" s="104" t="s">
        <v>20</v>
      </c>
      <c r="H362" s="103"/>
      <c r="I362" s="104"/>
      <c r="J362" s="104"/>
      <c r="K362" s="104">
        <v>9</v>
      </c>
      <c r="L362" s="144" t="s">
        <v>86</v>
      </c>
      <c r="M362" s="143" t="s">
        <v>752</v>
      </c>
      <c r="N362" s="143"/>
      <c r="O362" s="104" t="s">
        <v>79</v>
      </c>
      <c r="P362" s="104" t="s">
        <v>79</v>
      </c>
      <c r="Q362" s="104">
        <v>10</v>
      </c>
      <c r="R362" s="104" t="s">
        <v>94</v>
      </c>
      <c r="S362" s="104">
        <v>6</v>
      </c>
      <c r="T362" s="104" t="s">
        <v>81</v>
      </c>
      <c r="U362" s="123" t="s">
        <v>765</v>
      </c>
    </row>
    <row r="363" ht="24" spans="1:21">
      <c r="A363" s="102">
        <v>351</v>
      </c>
      <c r="B363" s="103" t="str">
        <f>[2]按行政村汇总!A346</f>
        <v>塘雅</v>
      </c>
      <c r="C363" s="103">
        <v>41</v>
      </c>
      <c r="D363" s="103" t="s">
        <v>766</v>
      </c>
      <c r="E363" s="103" t="s">
        <v>73</v>
      </c>
      <c r="F363" s="104"/>
      <c r="G363" s="104" t="s">
        <v>20</v>
      </c>
      <c r="H363" s="103"/>
      <c r="I363" s="104"/>
      <c r="J363" s="104"/>
      <c r="K363" s="104">
        <v>9</v>
      </c>
      <c r="L363" s="144" t="s">
        <v>86</v>
      </c>
      <c r="M363" s="143" t="s">
        <v>754</v>
      </c>
      <c r="N363" s="143"/>
      <c r="O363" s="104" t="s">
        <v>79</v>
      </c>
      <c r="P363" s="104"/>
      <c r="Q363" s="104">
        <v>11</v>
      </c>
      <c r="R363" s="104" t="s">
        <v>88</v>
      </c>
      <c r="S363" s="104"/>
      <c r="T363" s="104"/>
      <c r="U363" s="124" t="s">
        <v>767</v>
      </c>
    </row>
    <row r="364" ht="24" spans="1:21">
      <c r="A364" s="102">
        <v>352</v>
      </c>
      <c r="B364" s="103" t="str">
        <f>[2]按行政村汇总!A347</f>
        <v>塘雅</v>
      </c>
      <c r="C364" s="103">
        <v>42</v>
      </c>
      <c r="D364" s="103" t="s">
        <v>768</v>
      </c>
      <c r="E364" s="103" t="s">
        <v>73</v>
      </c>
      <c r="F364" s="104"/>
      <c r="G364" s="104" t="s">
        <v>20</v>
      </c>
      <c r="H364" s="103"/>
      <c r="I364" s="104"/>
      <c r="J364" s="104"/>
      <c r="K364" s="104">
        <v>9</v>
      </c>
      <c r="L364" s="144" t="s">
        <v>86</v>
      </c>
      <c r="M364" s="143" t="s">
        <v>769</v>
      </c>
      <c r="N364" s="143"/>
      <c r="O364" s="104" t="s">
        <v>79</v>
      </c>
      <c r="P364" s="104"/>
      <c r="Q364" s="104">
        <v>12</v>
      </c>
      <c r="R364" s="104" t="s">
        <v>303</v>
      </c>
      <c r="S364" s="104"/>
      <c r="T364" s="104"/>
      <c r="U364" s="124"/>
    </row>
    <row r="365" ht="24" spans="1:21">
      <c r="A365" s="102">
        <v>358</v>
      </c>
      <c r="B365" s="103" t="str">
        <f>[2]按行政村汇总!A360</f>
        <v>塘雅</v>
      </c>
      <c r="C365" s="103">
        <v>43</v>
      </c>
      <c r="D365" s="103" t="s">
        <v>770</v>
      </c>
      <c r="E365" s="103" t="s">
        <v>73</v>
      </c>
      <c r="F365" s="104"/>
      <c r="G365" s="104" t="s">
        <v>20</v>
      </c>
      <c r="H365" s="103"/>
      <c r="I365" s="104"/>
      <c r="J365" s="104"/>
      <c r="K365" s="104">
        <v>9</v>
      </c>
      <c r="L365" s="144" t="s">
        <v>738</v>
      </c>
      <c r="M365" s="143" t="s">
        <v>771</v>
      </c>
      <c r="N365" s="143"/>
      <c r="O365" s="104" t="s">
        <v>79</v>
      </c>
      <c r="P365" s="104"/>
      <c r="Q365" s="104">
        <v>10</v>
      </c>
      <c r="R365" s="104" t="s">
        <v>94</v>
      </c>
      <c r="S365" s="104"/>
      <c r="T365" s="104"/>
      <c r="U365" s="122" t="s">
        <v>471</v>
      </c>
    </row>
    <row r="366" ht="24" spans="1:21">
      <c r="A366" s="102">
        <v>362</v>
      </c>
      <c r="B366" s="103" t="str">
        <f>[2]按行政村汇总!A367</f>
        <v>塘雅</v>
      </c>
      <c r="C366" s="103">
        <v>44</v>
      </c>
      <c r="D366" s="103" t="s">
        <v>772</v>
      </c>
      <c r="E366" s="103" t="s">
        <v>73</v>
      </c>
      <c r="F366" s="104"/>
      <c r="G366" s="104" t="s">
        <v>20</v>
      </c>
      <c r="H366" s="103"/>
      <c r="I366" s="104"/>
      <c r="J366" s="104"/>
      <c r="K366" s="104">
        <v>9</v>
      </c>
      <c r="L366" s="144" t="s">
        <v>86</v>
      </c>
      <c r="M366" s="143" t="s">
        <v>773</v>
      </c>
      <c r="N366" s="143"/>
      <c r="O366" s="104" t="s">
        <v>79</v>
      </c>
      <c r="P366" s="104" t="s">
        <v>79</v>
      </c>
      <c r="Q366" s="104">
        <v>11</v>
      </c>
      <c r="R366" s="104" t="s">
        <v>81</v>
      </c>
      <c r="S366" s="104">
        <v>6</v>
      </c>
      <c r="T366" s="104" t="s">
        <v>81</v>
      </c>
      <c r="U366" s="124"/>
    </row>
    <row r="367" ht="24" spans="1:21">
      <c r="A367" s="102">
        <v>320</v>
      </c>
      <c r="B367" s="103" t="str">
        <f>[2]按行政村汇总!A350</f>
        <v>塘雅</v>
      </c>
      <c r="C367" s="103">
        <v>45</v>
      </c>
      <c r="D367" s="103" t="s">
        <v>774</v>
      </c>
      <c r="E367" s="103" t="s">
        <v>73</v>
      </c>
      <c r="F367" s="104" t="s">
        <v>57</v>
      </c>
      <c r="G367" s="104" t="s">
        <v>20</v>
      </c>
      <c r="H367" s="103"/>
      <c r="I367" s="104"/>
      <c r="J367" s="104"/>
      <c r="K367" s="104">
        <v>10</v>
      </c>
      <c r="L367" s="144" t="s">
        <v>775</v>
      </c>
      <c r="M367" s="143" t="s">
        <v>776</v>
      </c>
      <c r="N367" s="143"/>
      <c r="O367" s="104" t="s">
        <v>79</v>
      </c>
      <c r="P367" s="104"/>
      <c r="Q367" s="104">
        <v>12</v>
      </c>
      <c r="R367" s="104" t="s">
        <v>303</v>
      </c>
      <c r="S367" s="104"/>
      <c r="T367" s="104"/>
      <c r="U367" s="121"/>
    </row>
    <row r="368" ht="24" spans="1:21">
      <c r="A368" s="102">
        <v>341</v>
      </c>
      <c r="B368" s="103" t="str">
        <f>[2]按行政村汇总!A329</f>
        <v>塘雅</v>
      </c>
      <c r="C368" s="103">
        <v>46</v>
      </c>
      <c r="D368" s="103" t="s">
        <v>777</v>
      </c>
      <c r="E368" s="103" t="s">
        <v>73</v>
      </c>
      <c r="F368" s="104"/>
      <c r="G368" s="104" t="s">
        <v>20</v>
      </c>
      <c r="H368" s="103"/>
      <c r="I368" s="104"/>
      <c r="J368" s="104"/>
      <c r="K368" s="104">
        <v>10</v>
      </c>
      <c r="L368" s="144" t="s">
        <v>775</v>
      </c>
      <c r="M368" s="143" t="s">
        <v>778</v>
      </c>
      <c r="N368" s="143"/>
      <c r="O368" s="104" t="s">
        <v>79</v>
      </c>
      <c r="P368" s="104"/>
      <c r="Q368" s="104">
        <v>12</v>
      </c>
      <c r="R368" s="104" t="s">
        <v>303</v>
      </c>
      <c r="S368" s="104"/>
      <c r="T368" s="104"/>
      <c r="U368" s="124"/>
    </row>
    <row r="369" ht="24" spans="1:21">
      <c r="A369" s="102">
        <v>342</v>
      </c>
      <c r="B369" s="103" t="str">
        <f>[2]按行政村汇总!A330</f>
        <v>塘雅</v>
      </c>
      <c r="C369" s="103">
        <v>47</v>
      </c>
      <c r="D369" s="103" t="s">
        <v>779</v>
      </c>
      <c r="E369" s="103" t="s">
        <v>73</v>
      </c>
      <c r="F369" s="104"/>
      <c r="G369" s="104" t="s">
        <v>20</v>
      </c>
      <c r="H369" s="103"/>
      <c r="I369" s="104"/>
      <c r="J369" s="104"/>
      <c r="K369" s="104">
        <v>10</v>
      </c>
      <c r="L369" s="144" t="s">
        <v>775</v>
      </c>
      <c r="M369" s="143" t="s">
        <v>780</v>
      </c>
      <c r="N369" s="143"/>
      <c r="O369" s="104" t="s">
        <v>79</v>
      </c>
      <c r="P369" s="104"/>
      <c r="Q369" s="104">
        <v>12</v>
      </c>
      <c r="R369" s="104" t="s">
        <v>303</v>
      </c>
      <c r="S369" s="104"/>
      <c r="T369" s="104"/>
      <c r="U369" s="121"/>
    </row>
    <row r="370" ht="24" spans="1:21">
      <c r="A370" s="102">
        <v>347</v>
      </c>
      <c r="B370" s="103" t="str">
        <f>[2]按行政村汇总!A339</f>
        <v>塘雅</v>
      </c>
      <c r="C370" s="103">
        <v>48</v>
      </c>
      <c r="D370" s="103" t="s">
        <v>781</v>
      </c>
      <c r="E370" s="103" t="s">
        <v>73</v>
      </c>
      <c r="F370" s="104"/>
      <c r="G370" s="104" t="s">
        <v>20</v>
      </c>
      <c r="H370" s="103"/>
      <c r="I370" s="104"/>
      <c r="J370" s="104"/>
      <c r="K370" s="104">
        <v>10</v>
      </c>
      <c r="L370" s="144" t="s">
        <v>775</v>
      </c>
      <c r="M370" s="143" t="s">
        <v>782</v>
      </c>
      <c r="N370" s="143"/>
      <c r="O370" s="104" t="s">
        <v>79</v>
      </c>
      <c r="P370" s="104"/>
      <c r="Q370" s="104">
        <v>12</v>
      </c>
      <c r="R370" s="104" t="s">
        <v>303</v>
      </c>
      <c r="S370" s="104"/>
      <c r="T370" s="104"/>
      <c r="U370" s="121"/>
    </row>
    <row r="371" ht="13.5" hidden="1" spans="1:21">
      <c r="A371" s="102">
        <v>377</v>
      </c>
      <c r="B371" s="103" t="str">
        <f>[2]按行政村汇总!A430</f>
        <v>孝顺</v>
      </c>
      <c r="C371" s="103">
        <v>1</v>
      </c>
      <c r="D371" s="103" t="s">
        <v>783</v>
      </c>
      <c r="E371" s="103" t="s">
        <v>73</v>
      </c>
      <c r="F371" s="104"/>
      <c r="G371" s="104"/>
      <c r="H371" s="103" t="s">
        <v>341</v>
      </c>
      <c r="I371" s="104" t="s">
        <v>85</v>
      </c>
      <c r="J371" s="104"/>
      <c r="K371" s="104">
        <v>9</v>
      </c>
      <c r="L371" s="145">
        <v>2015.9</v>
      </c>
      <c r="M371" s="145" t="s">
        <v>784</v>
      </c>
      <c r="N371" s="145"/>
      <c r="O371" s="104"/>
      <c r="P371" s="104"/>
      <c r="Q371" s="104"/>
      <c r="R371" s="104"/>
      <c r="S371" s="104"/>
      <c r="T371" s="104"/>
      <c r="U371" s="121"/>
    </row>
    <row r="372" ht="13.5" hidden="1" spans="1:21">
      <c r="A372" s="102">
        <v>378</v>
      </c>
      <c r="B372" s="103" t="str">
        <f>[2]按行政村汇总!A374</f>
        <v>孝顺</v>
      </c>
      <c r="C372" s="103">
        <v>2</v>
      </c>
      <c r="D372" s="103" t="s">
        <v>785</v>
      </c>
      <c r="E372" s="103" t="s">
        <v>73</v>
      </c>
      <c r="F372" s="104"/>
      <c r="G372" s="104"/>
      <c r="H372" s="103" t="s">
        <v>341</v>
      </c>
      <c r="I372" s="104" t="s">
        <v>75</v>
      </c>
      <c r="J372" s="104" t="s">
        <v>61</v>
      </c>
      <c r="K372" s="104">
        <v>9</v>
      </c>
      <c r="L372" s="145">
        <v>2015.9</v>
      </c>
      <c r="M372" s="145" t="s">
        <v>786</v>
      </c>
      <c r="N372" s="145"/>
      <c r="O372" s="104"/>
      <c r="P372" s="104"/>
      <c r="Q372" s="104"/>
      <c r="R372" s="104"/>
      <c r="S372" s="104"/>
      <c r="T372" s="104"/>
      <c r="U372" s="121"/>
    </row>
    <row r="373" ht="13.5" hidden="1" spans="1:21">
      <c r="A373" s="102">
        <v>379</v>
      </c>
      <c r="B373" s="103" t="str">
        <f>[2]按行政村汇总!A437</f>
        <v>孝顺</v>
      </c>
      <c r="C373" s="103">
        <v>3</v>
      </c>
      <c r="D373" s="103" t="s">
        <v>787</v>
      </c>
      <c r="E373" s="103" t="s">
        <v>73</v>
      </c>
      <c r="F373" s="104"/>
      <c r="G373" s="104"/>
      <c r="H373" s="103" t="s">
        <v>341</v>
      </c>
      <c r="I373" s="104" t="s">
        <v>75</v>
      </c>
      <c r="J373" s="104"/>
      <c r="K373" s="104">
        <v>9</v>
      </c>
      <c r="L373" s="145">
        <v>2015.9</v>
      </c>
      <c r="M373" s="145" t="s">
        <v>788</v>
      </c>
      <c r="N373" s="145"/>
      <c r="O373" s="104"/>
      <c r="P373" s="104"/>
      <c r="Q373" s="104"/>
      <c r="R373" s="104"/>
      <c r="S373" s="104"/>
      <c r="T373" s="104"/>
      <c r="U373" s="121"/>
    </row>
    <row r="374" ht="13.5" hidden="1" spans="1:21">
      <c r="A374" s="102">
        <v>383</v>
      </c>
      <c r="B374" s="103" t="str">
        <f>[2]按行政村汇总!A375</f>
        <v>孝顺</v>
      </c>
      <c r="C374" s="103">
        <v>4</v>
      </c>
      <c r="D374" s="103" t="s">
        <v>789</v>
      </c>
      <c r="E374" s="103" t="s">
        <v>73</v>
      </c>
      <c r="F374" s="104"/>
      <c r="G374" s="104"/>
      <c r="H374" s="103"/>
      <c r="I374" s="104" t="s">
        <v>85</v>
      </c>
      <c r="J374" s="104"/>
      <c r="K374" s="104">
        <v>9</v>
      </c>
      <c r="L374" s="145">
        <v>2015.9</v>
      </c>
      <c r="M374" s="145" t="s">
        <v>790</v>
      </c>
      <c r="N374" s="145"/>
      <c r="O374" s="104"/>
      <c r="P374" s="104"/>
      <c r="Q374" s="104"/>
      <c r="R374" s="104"/>
      <c r="S374" s="104"/>
      <c r="T374" s="104"/>
      <c r="U374" s="121"/>
    </row>
    <row r="375" ht="13.5" hidden="1" spans="1:21">
      <c r="A375" s="102">
        <v>387</v>
      </c>
      <c r="B375" s="103" t="str">
        <f>[2]按行政村汇总!A441</f>
        <v>孝顺</v>
      </c>
      <c r="C375" s="103">
        <v>5</v>
      </c>
      <c r="D375" s="103" t="s">
        <v>791</v>
      </c>
      <c r="E375" s="103" t="s">
        <v>73</v>
      </c>
      <c r="F375" s="104"/>
      <c r="G375" s="104"/>
      <c r="H375" s="103"/>
      <c r="I375" s="104" t="s">
        <v>75</v>
      </c>
      <c r="J375" s="104"/>
      <c r="K375" s="104">
        <v>9</v>
      </c>
      <c r="L375" s="145">
        <v>2015.9</v>
      </c>
      <c r="M375" s="145" t="s">
        <v>792</v>
      </c>
      <c r="N375" s="145"/>
      <c r="O375" s="104"/>
      <c r="P375" s="104"/>
      <c r="Q375" s="104"/>
      <c r="R375" s="104"/>
      <c r="S375" s="104"/>
      <c r="T375" s="104"/>
      <c r="U375" s="121"/>
    </row>
    <row r="376" ht="13.5" hidden="1" spans="1:21">
      <c r="A376" s="102">
        <v>389</v>
      </c>
      <c r="B376" s="103" t="str">
        <f>[2]按行政村汇总!A426</f>
        <v>孝顺</v>
      </c>
      <c r="C376" s="103">
        <v>6</v>
      </c>
      <c r="D376" s="103" t="s">
        <v>793</v>
      </c>
      <c r="E376" s="103" t="s">
        <v>73</v>
      </c>
      <c r="F376" s="104"/>
      <c r="G376" s="104"/>
      <c r="H376" s="103"/>
      <c r="I376" s="104"/>
      <c r="J376" s="104" t="s">
        <v>61</v>
      </c>
      <c r="K376" s="104">
        <v>9</v>
      </c>
      <c r="L376" s="145">
        <v>2015.9</v>
      </c>
      <c r="M376" s="145" t="s">
        <v>794</v>
      </c>
      <c r="N376" s="145"/>
      <c r="O376" s="104"/>
      <c r="P376" s="104"/>
      <c r="Q376" s="104"/>
      <c r="R376" s="104"/>
      <c r="S376" s="104"/>
      <c r="T376" s="104"/>
      <c r="U376" s="121"/>
    </row>
    <row r="377" ht="13.5" hidden="1" spans="1:21">
      <c r="A377" s="102">
        <v>428</v>
      </c>
      <c r="B377" s="103" t="str">
        <f>[2]按行政村汇总!A421</f>
        <v>孝顺</v>
      </c>
      <c r="C377" s="103">
        <v>7</v>
      </c>
      <c r="D377" s="103" t="s">
        <v>795</v>
      </c>
      <c r="E377" s="103"/>
      <c r="F377" s="104"/>
      <c r="G377" s="104"/>
      <c r="H377" s="103"/>
      <c r="I377" s="104"/>
      <c r="J377" s="104"/>
      <c r="K377" s="104">
        <v>9</v>
      </c>
      <c r="L377" s="145">
        <v>2015.9</v>
      </c>
      <c r="M377" s="145" t="s">
        <v>796</v>
      </c>
      <c r="N377" s="145"/>
      <c r="O377" s="104"/>
      <c r="P377" s="104"/>
      <c r="Q377" s="104"/>
      <c r="R377" s="104"/>
      <c r="S377" s="104"/>
      <c r="T377" s="104"/>
      <c r="U377" s="121"/>
    </row>
    <row r="378" ht="13.5" hidden="1" spans="1:21">
      <c r="A378" s="102">
        <v>431</v>
      </c>
      <c r="B378" s="103" t="str">
        <f>[2]按行政村汇总!A425</f>
        <v>孝顺</v>
      </c>
      <c r="C378" s="103">
        <v>8</v>
      </c>
      <c r="D378" s="103" t="s">
        <v>797</v>
      </c>
      <c r="E378" s="103"/>
      <c r="F378" s="104"/>
      <c r="G378" s="104"/>
      <c r="H378" s="103"/>
      <c r="I378" s="104"/>
      <c r="J378" s="104"/>
      <c r="K378" s="104">
        <v>9</v>
      </c>
      <c r="L378" s="145">
        <v>2015.9</v>
      </c>
      <c r="M378" s="145" t="s">
        <v>798</v>
      </c>
      <c r="N378" s="145"/>
      <c r="O378" s="104"/>
      <c r="P378" s="104"/>
      <c r="Q378" s="104"/>
      <c r="R378" s="104"/>
      <c r="S378" s="104"/>
      <c r="T378" s="104"/>
      <c r="U378" s="121"/>
    </row>
    <row r="379" ht="13.5" hidden="1" spans="1:21">
      <c r="A379" s="102">
        <v>376</v>
      </c>
      <c r="B379" s="103" t="str">
        <f>[2]按行政村汇总!A445</f>
        <v>孝顺</v>
      </c>
      <c r="C379" s="103">
        <v>9</v>
      </c>
      <c r="D379" s="103" t="s">
        <v>799</v>
      </c>
      <c r="E379" s="103" t="s">
        <v>73</v>
      </c>
      <c r="F379" s="104"/>
      <c r="G379" s="104"/>
      <c r="H379" s="104" t="s">
        <v>800</v>
      </c>
      <c r="I379" s="104"/>
      <c r="J379" s="104"/>
      <c r="K379" s="104">
        <v>10</v>
      </c>
      <c r="L379" s="145" t="s">
        <v>546</v>
      </c>
      <c r="M379" s="145" t="s">
        <v>801</v>
      </c>
      <c r="N379" s="145"/>
      <c r="O379" s="104"/>
      <c r="P379" s="104"/>
      <c r="Q379" s="104"/>
      <c r="R379" s="104"/>
      <c r="S379" s="104"/>
      <c r="T379" s="104"/>
      <c r="U379" s="121"/>
    </row>
    <row r="380" ht="13.5" hidden="1" spans="1:21">
      <c r="A380" s="102">
        <v>381</v>
      </c>
      <c r="B380" s="103" t="str">
        <f>[2]按行政村汇总!A423</f>
        <v>孝顺</v>
      </c>
      <c r="C380" s="103">
        <v>10</v>
      </c>
      <c r="D380" s="103" t="s">
        <v>802</v>
      </c>
      <c r="E380" s="103" t="s">
        <v>73</v>
      </c>
      <c r="F380" s="104"/>
      <c r="G380" s="104"/>
      <c r="H380" s="103" t="s">
        <v>341</v>
      </c>
      <c r="I380" s="104"/>
      <c r="J380" s="104"/>
      <c r="K380" s="104">
        <v>10</v>
      </c>
      <c r="L380" s="145" t="s">
        <v>546</v>
      </c>
      <c r="M380" s="145" t="s">
        <v>788</v>
      </c>
      <c r="N380" s="145"/>
      <c r="O380" s="104"/>
      <c r="P380" s="104"/>
      <c r="Q380" s="104"/>
      <c r="R380" s="104"/>
      <c r="S380" s="104"/>
      <c r="T380" s="104"/>
      <c r="U380" s="121"/>
    </row>
    <row r="381" ht="13.5" hidden="1" spans="1:21">
      <c r="A381" s="102">
        <v>384</v>
      </c>
      <c r="B381" s="103" t="str">
        <f>[2]按行政村汇总!A429</f>
        <v>孝顺</v>
      </c>
      <c r="C381" s="103">
        <v>11</v>
      </c>
      <c r="D381" s="103" t="s">
        <v>803</v>
      </c>
      <c r="E381" s="103" t="s">
        <v>73</v>
      </c>
      <c r="F381" s="104"/>
      <c r="G381" s="104"/>
      <c r="H381" s="103"/>
      <c r="I381" s="104" t="s">
        <v>123</v>
      </c>
      <c r="J381" s="104"/>
      <c r="K381" s="104">
        <v>10</v>
      </c>
      <c r="L381" s="145" t="s">
        <v>546</v>
      </c>
      <c r="M381" s="145" t="s">
        <v>804</v>
      </c>
      <c r="N381" s="145"/>
      <c r="O381" s="104"/>
      <c r="P381" s="104"/>
      <c r="Q381" s="104"/>
      <c r="R381" s="104"/>
      <c r="S381" s="104"/>
      <c r="T381" s="104"/>
      <c r="U381" s="121"/>
    </row>
    <row r="382" ht="13.5" hidden="1" spans="1:21">
      <c r="A382" s="102">
        <v>385</v>
      </c>
      <c r="B382" s="103" t="str">
        <f>[2]按行政村汇总!A381</f>
        <v>孝顺</v>
      </c>
      <c r="C382" s="103">
        <v>12</v>
      </c>
      <c r="D382" s="103" t="s">
        <v>805</v>
      </c>
      <c r="E382" s="103" t="s">
        <v>73</v>
      </c>
      <c r="F382" s="104"/>
      <c r="G382" s="104"/>
      <c r="H382" s="103"/>
      <c r="I382" s="104" t="s">
        <v>75</v>
      </c>
      <c r="J382" s="104"/>
      <c r="K382" s="104">
        <v>10</v>
      </c>
      <c r="L382" s="145" t="s">
        <v>546</v>
      </c>
      <c r="M382" s="145" t="s">
        <v>806</v>
      </c>
      <c r="N382" s="145"/>
      <c r="O382" s="104"/>
      <c r="P382" s="104"/>
      <c r="Q382" s="104"/>
      <c r="R382" s="104"/>
      <c r="S382" s="104"/>
      <c r="T382" s="104"/>
      <c r="U382" s="121"/>
    </row>
    <row r="383" ht="13.5" hidden="1" spans="1:21">
      <c r="A383" s="102">
        <v>386</v>
      </c>
      <c r="B383" s="103" t="str">
        <f>[2]按行政村汇总!A403</f>
        <v>孝顺</v>
      </c>
      <c r="C383" s="103">
        <v>13</v>
      </c>
      <c r="D383" s="103" t="s">
        <v>807</v>
      </c>
      <c r="E383" s="103" t="s">
        <v>73</v>
      </c>
      <c r="F383" s="104"/>
      <c r="G383" s="104"/>
      <c r="H383" s="103"/>
      <c r="I383" s="104" t="s">
        <v>75</v>
      </c>
      <c r="J383" s="104"/>
      <c r="K383" s="104">
        <v>10</v>
      </c>
      <c r="L383" s="145" t="s">
        <v>546</v>
      </c>
      <c r="M383" s="145" t="s">
        <v>794</v>
      </c>
      <c r="N383" s="145"/>
      <c r="O383" s="104"/>
      <c r="P383" s="104"/>
      <c r="Q383" s="104"/>
      <c r="R383" s="104"/>
      <c r="S383" s="104"/>
      <c r="T383" s="104"/>
      <c r="U383" s="121"/>
    </row>
    <row r="384" ht="13.5" hidden="1" spans="1:21">
      <c r="A384" s="102">
        <v>388</v>
      </c>
      <c r="B384" s="103" t="str">
        <f>[2]按行政村汇总!A454</f>
        <v>孝顺</v>
      </c>
      <c r="C384" s="103">
        <v>14</v>
      </c>
      <c r="D384" s="103" t="s">
        <v>808</v>
      </c>
      <c r="E384" s="103" t="s">
        <v>73</v>
      </c>
      <c r="F384" s="104"/>
      <c r="G384" s="104"/>
      <c r="H384" s="103"/>
      <c r="I384" s="104" t="s">
        <v>75</v>
      </c>
      <c r="J384" s="104"/>
      <c r="K384" s="104">
        <v>10</v>
      </c>
      <c r="L384" s="145" t="s">
        <v>546</v>
      </c>
      <c r="M384" s="145" t="s">
        <v>809</v>
      </c>
      <c r="N384" s="145"/>
      <c r="O384" s="104"/>
      <c r="P384" s="104"/>
      <c r="Q384" s="104"/>
      <c r="R384" s="104"/>
      <c r="S384" s="104"/>
      <c r="T384" s="104"/>
      <c r="U384" s="121"/>
    </row>
    <row r="385" ht="13.5" hidden="1" spans="1:21">
      <c r="A385" s="102">
        <v>401</v>
      </c>
      <c r="B385" s="103" t="str">
        <f>[2]按行政村汇总!A388</f>
        <v>孝顺</v>
      </c>
      <c r="C385" s="103">
        <v>15</v>
      </c>
      <c r="D385" s="103" t="s">
        <v>810</v>
      </c>
      <c r="E385" s="103"/>
      <c r="F385" s="104"/>
      <c r="G385" s="104"/>
      <c r="H385" s="103"/>
      <c r="I385" s="104"/>
      <c r="J385" s="104"/>
      <c r="K385" s="104">
        <v>10</v>
      </c>
      <c r="L385" s="145" t="s">
        <v>546</v>
      </c>
      <c r="M385" s="145" t="s">
        <v>811</v>
      </c>
      <c r="N385" s="145"/>
      <c r="O385" s="104"/>
      <c r="P385" s="104"/>
      <c r="Q385" s="104"/>
      <c r="R385" s="104"/>
      <c r="S385" s="104"/>
      <c r="T385" s="104"/>
      <c r="U385" s="121"/>
    </row>
    <row r="386" ht="13.5" hidden="1" spans="1:21">
      <c r="A386" s="102">
        <v>443</v>
      </c>
      <c r="B386" s="103" t="str">
        <f>[2]按行政村汇总!A443</f>
        <v>孝顺</v>
      </c>
      <c r="C386" s="103">
        <v>16</v>
      </c>
      <c r="D386" s="103" t="s">
        <v>812</v>
      </c>
      <c r="E386" s="103"/>
      <c r="F386" s="104"/>
      <c r="G386" s="104"/>
      <c r="H386" s="103"/>
      <c r="I386" s="104"/>
      <c r="J386" s="104"/>
      <c r="K386" s="104">
        <v>10</v>
      </c>
      <c r="L386" s="145" t="s">
        <v>546</v>
      </c>
      <c r="M386" s="145" t="s">
        <v>813</v>
      </c>
      <c r="N386" s="145"/>
      <c r="O386" s="104"/>
      <c r="P386" s="104"/>
      <c r="Q386" s="104"/>
      <c r="R386" s="104"/>
      <c r="S386" s="104"/>
      <c r="T386" s="104"/>
      <c r="U386" s="121"/>
    </row>
    <row r="387" ht="13.5" hidden="1" spans="1:21">
      <c r="A387" s="102">
        <v>380</v>
      </c>
      <c r="B387" s="103" t="str">
        <f>[2]按行政村汇总!A406</f>
        <v>孝顺</v>
      </c>
      <c r="C387" s="103">
        <v>17</v>
      </c>
      <c r="D387" s="103" t="s">
        <v>814</v>
      </c>
      <c r="E387" s="103" t="s">
        <v>73</v>
      </c>
      <c r="F387" s="104"/>
      <c r="G387" s="104"/>
      <c r="H387" s="103" t="s">
        <v>341</v>
      </c>
      <c r="I387" s="104"/>
      <c r="J387" s="104"/>
      <c r="K387" s="104">
        <v>11</v>
      </c>
      <c r="L387" s="145" t="s">
        <v>561</v>
      </c>
      <c r="M387" s="145" t="s">
        <v>815</v>
      </c>
      <c r="N387" s="145"/>
      <c r="O387" s="104"/>
      <c r="P387" s="104"/>
      <c r="Q387" s="104"/>
      <c r="R387" s="104"/>
      <c r="S387" s="104"/>
      <c r="T387" s="104"/>
      <c r="U387" s="121"/>
    </row>
    <row r="388" ht="13.5" hidden="1" spans="1:21">
      <c r="A388" s="102">
        <v>382</v>
      </c>
      <c r="B388" s="103" t="str">
        <f>[2]按行政村汇总!A451</f>
        <v>孝顺</v>
      </c>
      <c r="C388" s="103">
        <v>18</v>
      </c>
      <c r="D388" s="103" t="s">
        <v>816</v>
      </c>
      <c r="E388" s="103" t="s">
        <v>73</v>
      </c>
      <c r="F388" s="104"/>
      <c r="G388" s="104"/>
      <c r="H388" s="103" t="s">
        <v>341</v>
      </c>
      <c r="I388" s="104"/>
      <c r="J388" s="104"/>
      <c r="K388" s="104">
        <v>11</v>
      </c>
      <c r="L388" s="145" t="s">
        <v>561</v>
      </c>
      <c r="M388" s="145" t="s">
        <v>817</v>
      </c>
      <c r="N388" s="145"/>
      <c r="O388" s="104"/>
      <c r="P388" s="104"/>
      <c r="Q388" s="104"/>
      <c r="R388" s="104"/>
      <c r="S388" s="104"/>
      <c r="T388" s="104"/>
      <c r="U388" s="121"/>
    </row>
    <row r="389" ht="13.5" hidden="1" spans="1:21">
      <c r="A389" s="102">
        <v>373</v>
      </c>
      <c r="B389" s="103" t="str">
        <f>[2]按行政村汇总!A377</f>
        <v>孝顺</v>
      </c>
      <c r="C389" s="103">
        <v>19</v>
      </c>
      <c r="D389" s="103" t="s">
        <v>818</v>
      </c>
      <c r="E389" s="103" t="s">
        <v>73</v>
      </c>
      <c r="F389" s="104"/>
      <c r="G389" s="104"/>
      <c r="H389" s="104" t="s">
        <v>800</v>
      </c>
      <c r="I389" s="104"/>
      <c r="J389" s="104"/>
      <c r="K389" s="104">
        <v>12</v>
      </c>
      <c r="L389" s="145" t="s">
        <v>576</v>
      </c>
      <c r="M389" s="145" t="s">
        <v>819</v>
      </c>
      <c r="N389" s="145"/>
      <c r="O389" s="104"/>
      <c r="P389" s="104"/>
      <c r="Q389" s="104"/>
      <c r="R389" s="104"/>
      <c r="S389" s="104"/>
      <c r="T389" s="104"/>
      <c r="U389" s="121"/>
    </row>
    <row r="390" ht="13.5" hidden="1" spans="1:21">
      <c r="A390" s="102">
        <v>374</v>
      </c>
      <c r="B390" s="103" t="str">
        <f>[2]按行政村汇总!A396</f>
        <v>孝顺</v>
      </c>
      <c r="C390" s="103">
        <v>20</v>
      </c>
      <c r="D390" s="103" t="s">
        <v>820</v>
      </c>
      <c r="E390" s="103" t="s">
        <v>73</v>
      </c>
      <c r="F390" s="104"/>
      <c r="G390" s="104"/>
      <c r="H390" s="104" t="s">
        <v>800</v>
      </c>
      <c r="I390" s="104"/>
      <c r="J390" s="104"/>
      <c r="K390" s="104">
        <v>12</v>
      </c>
      <c r="L390" s="145" t="s">
        <v>576</v>
      </c>
      <c r="M390" s="145" t="s">
        <v>821</v>
      </c>
      <c r="N390" s="145"/>
      <c r="O390" s="104"/>
      <c r="P390" s="104"/>
      <c r="Q390" s="104"/>
      <c r="R390" s="104"/>
      <c r="S390" s="104"/>
      <c r="T390" s="104"/>
      <c r="U390" s="121"/>
    </row>
    <row r="391" ht="13.5" hidden="1" spans="1:21">
      <c r="A391" s="102">
        <v>375</v>
      </c>
      <c r="B391" s="103" t="str">
        <f>[2]按行政村汇总!A416</f>
        <v>孝顺</v>
      </c>
      <c r="C391" s="103">
        <v>21</v>
      </c>
      <c r="D391" s="103" t="s">
        <v>822</v>
      </c>
      <c r="E391" s="103" t="s">
        <v>73</v>
      </c>
      <c r="F391" s="104"/>
      <c r="G391" s="104"/>
      <c r="H391" s="104" t="s">
        <v>800</v>
      </c>
      <c r="I391" s="104"/>
      <c r="J391" s="104"/>
      <c r="K391" s="104">
        <v>12</v>
      </c>
      <c r="L391" s="145" t="s">
        <v>576</v>
      </c>
      <c r="M391" s="145" t="s">
        <v>823</v>
      </c>
      <c r="N391" s="145"/>
      <c r="O391" s="104"/>
      <c r="P391" s="104"/>
      <c r="Q391" s="104"/>
      <c r="R391" s="104"/>
      <c r="S391" s="104"/>
      <c r="T391" s="104"/>
      <c r="U391" s="121"/>
    </row>
    <row r="392" ht="24" hidden="1" spans="1:21">
      <c r="A392" s="102">
        <v>368</v>
      </c>
      <c r="B392" s="103" t="str">
        <f>[2]按行政村汇总!A389</f>
        <v>孝顺</v>
      </c>
      <c r="C392" s="103">
        <v>22</v>
      </c>
      <c r="D392" s="103" t="s">
        <v>824</v>
      </c>
      <c r="E392" s="103" t="s">
        <v>73</v>
      </c>
      <c r="F392" s="104" t="s">
        <v>57</v>
      </c>
      <c r="G392" s="104"/>
      <c r="H392" s="103"/>
      <c r="I392" s="104"/>
      <c r="J392" s="104"/>
      <c r="K392" s="104">
        <v>12</v>
      </c>
      <c r="L392" s="145" t="s">
        <v>576</v>
      </c>
      <c r="M392" s="145" t="s">
        <v>825</v>
      </c>
      <c r="N392" s="145"/>
      <c r="O392" s="104"/>
      <c r="P392" s="104"/>
      <c r="Q392" s="104"/>
      <c r="R392" s="104"/>
      <c r="S392" s="104"/>
      <c r="T392" s="104"/>
      <c r="U392" s="121"/>
    </row>
    <row r="393" ht="24" hidden="1" spans="1:21">
      <c r="A393" s="102">
        <v>369</v>
      </c>
      <c r="B393" s="103" t="str">
        <f>[2]按行政村汇总!A419</f>
        <v>孝顺</v>
      </c>
      <c r="C393" s="103">
        <v>23</v>
      </c>
      <c r="D393" s="103" t="s">
        <v>826</v>
      </c>
      <c r="E393" s="103" t="s">
        <v>73</v>
      </c>
      <c r="F393" s="104" t="s">
        <v>57</v>
      </c>
      <c r="G393" s="104"/>
      <c r="H393" s="103"/>
      <c r="I393" s="104"/>
      <c r="J393" s="104"/>
      <c r="K393" s="104">
        <v>12</v>
      </c>
      <c r="L393" s="145" t="s">
        <v>576</v>
      </c>
      <c r="M393" s="145" t="s">
        <v>827</v>
      </c>
      <c r="N393" s="145"/>
      <c r="O393" s="104"/>
      <c r="P393" s="104"/>
      <c r="Q393" s="104"/>
      <c r="R393" s="104"/>
      <c r="S393" s="104"/>
      <c r="T393" s="104"/>
      <c r="U393" s="121"/>
    </row>
    <row r="394" ht="24" hidden="1" spans="1:21">
      <c r="A394" s="102">
        <v>370</v>
      </c>
      <c r="B394" s="103" t="str">
        <f>[2]按行政村汇总!A432</f>
        <v>孝顺</v>
      </c>
      <c r="C394" s="103">
        <v>24</v>
      </c>
      <c r="D394" s="103" t="s">
        <v>828</v>
      </c>
      <c r="E394" s="103" t="s">
        <v>73</v>
      </c>
      <c r="F394" s="104" t="s">
        <v>57</v>
      </c>
      <c r="G394" s="104"/>
      <c r="H394" s="103"/>
      <c r="I394" s="104"/>
      <c r="J394" s="104"/>
      <c r="K394" s="104">
        <v>12</v>
      </c>
      <c r="L394" s="145" t="s">
        <v>576</v>
      </c>
      <c r="M394" s="145" t="s">
        <v>829</v>
      </c>
      <c r="N394" s="145"/>
      <c r="O394" s="104"/>
      <c r="P394" s="104"/>
      <c r="Q394" s="104"/>
      <c r="R394" s="104"/>
      <c r="S394" s="104"/>
      <c r="T394" s="104"/>
      <c r="U394" s="121"/>
    </row>
    <row r="395" ht="24" hidden="1" spans="1:21">
      <c r="A395" s="102">
        <v>371</v>
      </c>
      <c r="B395" s="103" t="str">
        <f>[2]按行政村汇总!A444</f>
        <v>孝顺</v>
      </c>
      <c r="C395" s="103">
        <v>25</v>
      </c>
      <c r="D395" s="103" t="s">
        <v>830</v>
      </c>
      <c r="E395" s="103" t="s">
        <v>73</v>
      </c>
      <c r="F395" s="104" t="s">
        <v>57</v>
      </c>
      <c r="G395" s="104"/>
      <c r="H395" s="103"/>
      <c r="I395" s="104"/>
      <c r="J395" s="104"/>
      <c r="K395" s="104">
        <v>12</v>
      </c>
      <c r="L395" s="145" t="s">
        <v>576</v>
      </c>
      <c r="M395" s="145" t="s">
        <v>831</v>
      </c>
      <c r="N395" s="145"/>
      <c r="O395" s="104"/>
      <c r="P395" s="104"/>
      <c r="Q395" s="104"/>
      <c r="R395" s="104"/>
      <c r="S395" s="104"/>
      <c r="T395" s="104"/>
      <c r="U395" s="121"/>
    </row>
    <row r="396" ht="24" hidden="1" spans="1:21">
      <c r="A396" s="102">
        <v>372</v>
      </c>
      <c r="B396" s="103" t="str">
        <f>[2]按行政村汇总!A452</f>
        <v>孝顺</v>
      </c>
      <c r="C396" s="103">
        <v>26</v>
      </c>
      <c r="D396" s="103" t="s">
        <v>832</v>
      </c>
      <c r="E396" s="103" t="s">
        <v>73</v>
      </c>
      <c r="F396" s="104" t="s">
        <v>57</v>
      </c>
      <c r="G396" s="104"/>
      <c r="H396" s="103"/>
      <c r="I396" s="104"/>
      <c r="J396" s="104"/>
      <c r="K396" s="104">
        <v>12</v>
      </c>
      <c r="L396" s="145" t="s">
        <v>576</v>
      </c>
      <c r="M396" s="145" t="s">
        <v>833</v>
      </c>
      <c r="N396" s="145"/>
      <c r="O396" s="104"/>
      <c r="P396" s="104"/>
      <c r="Q396" s="104"/>
      <c r="R396" s="104"/>
      <c r="S396" s="104"/>
      <c r="T396" s="104"/>
      <c r="U396" s="121"/>
    </row>
    <row r="397" ht="13.5" hidden="1" spans="1:21">
      <c r="A397" s="102">
        <v>390</v>
      </c>
      <c r="B397" s="103" t="str">
        <f>[2]按行政村汇总!A373</f>
        <v>孝顺</v>
      </c>
      <c r="C397" s="103">
        <v>27</v>
      </c>
      <c r="D397" s="103" t="s">
        <v>834</v>
      </c>
      <c r="E397" s="103"/>
      <c r="F397" s="104"/>
      <c r="G397" s="104"/>
      <c r="H397" s="103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  <c r="T397" s="104"/>
      <c r="U397" s="121"/>
    </row>
    <row r="398" ht="13.5" hidden="1" spans="1:21">
      <c r="A398" s="102">
        <v>391</v>
      </c>
      <c r="B398" s="103" t="str">
        <f>[2]按行政村汇总!A376</f>
        <v>孝顺</v>
      </c>
      <c r="C398" s="103">
        <v>28</v>
      </c>
      <c r="D398" s="103" t="s">
        <v>835</v>
      </c>
      <c r="E398" s="103"/>
      <c r="F398" s="104"/>
      <c r="G398" s="104"/>
      <c r="H398" s="103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  <c r="T398" s="104"/>
      <c r="U398" s="121"/>
    </row>
    <row r="399" ht="13.5" hidden="1" spans="1:21">
      <c r="A399" s="102">
        <v>392</v>
      </c>
      <c r="B399" s="103" t="str">
        <f>[2]按行政村汇总!A378</f>
        <v>孝顺</v>
      </c>
      <c r="C399" s="103">
        <v>29</v>
      </c>
      <c r="D399" s="103" t="s">
        <v>836</v>
      </c>
      <c r="E399" s="103"/>
      <c r="F399" s="104"/>
      <c r="G399" s="104"/>
      <c r="H399" s="103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4"/>
      <c r="U399" s="121"/>
    </row>
    <row r="400" ht="13.5" hidden="1" spans="1:21">
      <c r="A400" s="102">
        <v>393</v>
      </c>
      <c r="B400" s="103" t="str">
        <f>[2]按行政村汇总!A379</f>
        <v>孝顺</v>
      </c>
      <c r="C400" s="103">
        <v>30</v>
      </c>
      <c r="D400" s="103" t="s">
        <v>837</v>
      </c>
      <c r="E400" s="103"/>
      <c r="F400" s="104"/>
      <c r="G400" s="104"/>
      <c r="H400" s="103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  <c r="T400" s="104"/>
      <c r="U400" s="121"/>
    </row>
    <row r="401" ht="13.5" hidden="1" spans="1:21">
      <c r="A401" s="102">
        <v>394</v>
      </c>
      <c r="B401" s="103" t="str">
        <f>[2]按行政村汇总!A380</f>
        <v>孝顺</v>
      </c>
      <c r="C401" s="103">
        <v>31</v>
      </c>
      <c r="D401" s="103" t="s">
        <v>838</v>
      </c>
      <c r="E401" s="103"/>
      <c r="F401" s="104"/>
      <c r="G401" s="104"/>
      <c r="H401" s="103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  <c r="T401" s="104"/>
      <c r="U401" s="121"/>
    </row>
    <row r="402" ht="13.5" hidden="1" spans="1:21">
      <c r="A402" s="102">
        <v>395</v>
      </c>
      <c r="B402" s="103" t="str">
        <f>[2]按行政村汇总!A382</f>
        <v>孝顺</v>
      </c>
      <c r="C402" s="103">
        <v>32</v>
      </c>
      <c r="D402" s="103" t="s">
        <v>839</v>
      </c>
      <c r="E402" s="103"/>
      <c r="F402" s="104"/>
      <c r="G402" s="104"/>
      <c r="H402" s="103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  <c r="T402" s="104"/>
      <c r="U402" s="121"/>
    </row>
    <row r="403" ht="13.5" hidden="1" spans="1:21">
      <c r="A403" s="102">
        <v>396</v>
      </c>
      <c r="B403" s="103" t="str">
        <f>[2]按行政村汇总!A383</f>
        <v>孝顺</v>
      </c>
      <c r="C403" s="103">
        <v>33</v>
      </c>
      <c r="D403" s="103" t="s">
        <v>840</v>
      </c>
      <c r="E403" s="103"/>
      <c r="F403" s="104"/>
      <c r="G403" s="104"/>
      <c r="H403" s="103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104"/>
      <c r="U403" s="121"/>
    </row>
    <row r="404" ht="13.5" hidden="1" spans="1:21">
      <c r="A404" s="102">
        <v>397</v>
      </c>
      <c r="B404" s="103" t="str">
        <f>[2]按行政村汇总!A384</f>
        <v>孝顺</v>
      </c>
      <c r="C404" s="103">
        <v>34</v>
      </c>
      <c r="D404" s="103" t="s">
        <v>841</v>
      </c>
      <c r="E404" s="103"/>
      <c r="F404" s="104"/>
      <c r="G404" s="104"/>
      <c r="H404" s="103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104"/>
      <c r="U404" s="121"/>
    </row>
    <row r="405" ht="13.5" hidden="1" spans="1:21">
      <c r="A405" s="102">
        <v>398</v>
      </c>
      <c r="B405" s="103" t="str">
        <f>[2]按行政村汇总!A385</f>
        <v>孝顺</v>
      </c>
      <c r="C405" s="103">
        <v>35</v>
      </c>
      <c r="D405" s="103" t="s">
        <v>842</v>
      </c>
      <c r="E405" s="103"/>
      <c r="F405" s="104"/>
      <c r="G405" s="104"/>
      <c r="H405" s="103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104"/>
      <c r="U405" s="121"/>
    </row>
    <row r="406" ht="13.5" hidden="1" spans="1:21">
      <c r="A406" s="102">
        <v>399</v>
      </c>
      <c r="B406" s="103" t="str">
        <f>[2]按行政村汇总!A386</f>
        <v>孝顺</v>
      </c>
      <c r="C406" s="103">
        <v>36</v>
      </c>
      <c r="D406" s="103" t="s">
        <v>843</v>
      </c>
      <c r="E406" s="103"/>
      <c r="F406" s="104"/>
      <c r="G406" s="104"/>
      <c r="H406" s="103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  <c r="T406" s="104"/>
      <c r="U406" s="121"/>
    </row>
    <row r="407" ht="13.5" hidden="1" spans="1:21">
      <c r="A407" s="102">
        <v>400</v>
      </c>
      <c r="B407" s="103" t="str">
        <f>[2]按行政村汇总!A387</f>
        <v>孝顺</v>
      </c>
      <c r="C407" s="103">
        <v>37</v>
      </c>
      <c r="D407" s="103" t="s">
        <v>844</v>
      </c>
      <c r="E407" s="103"/>
      <c r="F407" s="104"/>
      <c r="G407" s="104"/>
      <c r="H407" s="103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104"/>
      <c r="U407" s="121"/>
    </row>
    <row r="408" ht="13.5" hidden="1" spans="1:21">
      <c r="A408" s="102">
        <v>402</v>
      </c>
      <c r="B408" s="103" t="str">
        <f>[2]按行政村汇总!A390</f>
        <v>孝顺</v>
      </c>
      <c r="C408" s="103">
        <v>38</v>
      </c>
      <c r="D408" s="103" t="s">
        <v>845</v>
      </c>
      <c r="E408" s="103"/>
      <c r="F408" s="104"/>
      <c r="G408" s="104"/>
      <c r="H408" s="103"/>
      <c r="I408" s="104"/>
      <c r="J408" s="104"/>
      <c r="K408" s="104"/>
      <c r="L408" s="145"/>
      <c r="M408" s="145"/>
      <c r="N408" s="145"/>
      <c r="O408" s="104"/>
      <c r="P408" s="104"/>
      <c r="Q408" s="104"/>
      <c r="R408" s="104"/>
      <c r="S408" s="104"/>
      <c r="T408" s="104"/>
      <c r="U408" s="121"/>
    </row>
    <row r="409" ht="13.5" hidden="1" spans="1:21">
      <c r="A409" s="102">
        <v>403</v>
      </c>
      <c r="B409" s="103" t="str">
        <f>[2]按行政村汇总!A391</f>
        <v>孝顺</v>
      </c>
      <c r="C409" s="103">
        <v>39</v>
      </c>
      <c r="D409" s="103" t="s">
        <v>846</v>
      </c>
      <c r="E409" s="103"/>
      <c r="F409" s="104"/>
      <c r="G409" s="104"/>
      <c r="H409" s="103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  <c r="T409" s="104"/>
      <c r="U409" s="121"/>
    </row>
    <row r="410" ht="13.5" hidden="1" spans="1:21">
      <c r="A410" s="102">
        <v>404</v>
      </c>
      <c r="B410" s="103" t="str">
        <f>[2]按行政村汇总!A392</f>
        <v>孝顺</v>
      </c>
      <c r="C410" s="103">
        <v>40</v>
      </c>
      <c r="D410" s="103" t="s">
        <v>847</v>
      </c>
      <c r="E410" s="103"/>
      <c r="F410" s="104"/>
      <c r="G410" s="104"/>
      <c r="H410" s="103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104"/>
      <c r="U410" s="121"/>
    </row>
    <row r="411" ht="13.5" hidden="1" spans="1:21">
      <c r="A411" s="102">
        <v>405</v>
      </c>
      <c r="B411" s="103" t="str">
        <f>[2]按行政村汇总!A393</f>
        <v>孝顺</v>
      </c>
      <c r="C411" s="103">
        <v>41</v>
      </c>
      <c r="D411" s="103" t="s">
        <v>848</v>
      </c>
      <c r="E411" s="103"/>
      <c r="F411" s="104"/>
      <c r="G411" s="104"/>
      <c r="H411" s="103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21"/>
    </row>
    <row r="412" ht="13.5" hidden="1" spans="1:21">
      <c r="A412" s="102">
        <v>406</v>
      </c>
      <c r="B412" s="103" t="str">
        <f>[2]按行政村汇总!A394</f>
        <v>孝顺</v>
      </c>
      <c r="C412" s="103">
        <v>42</v>
      </c>
      <c r="D412" s="103" t="s">
        <v>849</v>
      </c>
      <c r="E412" s="103"/>
      <c r="F412" s="104"/>
      <c r="G412" s="104"/>
      <c r="H412" s="103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104"/>
      <c r="U412" s="121"/>
    </row>
    <row r="413" ht="13.5" hidden="1" spans="1:21">
      <c r="A413" s="102">
        <v>407</v>
      </c>
      <c r="B413" s="103" t="str">
        <f>[2]按行政村汇总!A395</f>
        <v>孝顺</v>
      </c>
      <c r="C413" s="103">
        <v>43</v>
      </c>
      <c r="D413" s="103" t="s">
        <v>850</v>
      </c>
      <c r="E413" s="103"/>
      <c r="F413" s="104"/>
      <c r="G413" s="104"/>
      <c r="H413" s="103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21"/>
    </row>
    <row r="414" ht="13.5" hidden="1" spans="1:21">
      <c r="A414" s="102">
        <v>408</v>
      </c>
      <c r="B414" s="103" t="str">
        <f>[2]按行政村汇总!A397</f>
        <v>孝顺</v>
      </c>
      <c r="C414" s="103">
        <v>44</v>
      </c>
      <c r="D414" s="103" t="s">
        <v>851</v>
      </c>
      <c r="E414" s="103"/>
      <c r="F414" s="104"/>
      <c r="G414" s="104"/>
      <c r="H414" s="103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104"/>
      <c r="U414" s="121"/>
    </row>
    <row r="415" ht="13.5" hidden="1" spans="1:21">
      <c r="A415" s="102">
        <v>409</v>
      </c>
      <c r="B415" s="103" t="str">
        <f>[2]按行政村汇总!A398</f>
        <v>孝顺</v>
      </c>
      <c r="C415" s="103">
        <v>45</v>
      </c>
      <c r="D415" s="103" t="s">
        <v>852</v>
      </c>
      <c r="E415" s="103"/>
      <c r="F415" s="104"/>
      <c r="G415" s="104"/>
      <c r="H415" s="103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21"/>
    </row>
    <row r="416" ht="13.5" hidden="1" spans="1:21">
      <c r="A416" s="102">
        <v>410</v>
      </c>
      <c r="B416" s="103" t="str">
        <f>[2]按行政村汇总!A399</f>
        <v>孝顺</v>
      </c>
      <c r="C416" s="103">
        <v>46</v>
      </c>
      <c r="D416" s="103" t="s">
        <v>853</v>
      </c>
      <c r="E416" s="103"/>
      <c r="F416" s="104"/>
      <c r="G416" s="104"/>
      <c r="H416" s="103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104"/>
      <c r="U416" s="121"/>
    </row>
    <row r="417" ht="13.5" hidden="1" spans="1:21">
      <c r="A417" s="102">
        <v>411</v>
      </c>
      <c r="B417" s="103" t="str">
        <f>[2]按行政村汇总!A400</f>
        <v>孝顺</v>
      </c>
      <c r="C417" s="103">
        <v>47</v>
      </c>
      <c r="D417" s="103" t="s">
        <v>854</v>
      </c>
      <c r="E417" s="103"/>
      <c r="F417" s="104"/>
      <c r="G417" s="104"/>
      <c r="H417" s="103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104"/>
      <c r="U417" s="121"/>
    </row>
    <row r="418" ht="13.5" hidden="1" spans="1:21">
      <c r="A418" s="102">
        <v>412</v>
      </c>
      <c r="B418" s="103" t="str">
        <f>[2]按行政村汇总!A401</f>
        <v>孝顺</v>
      </c>
      <c r="C418" s="103">
        <v>48</v>
      </c>
      <c r="D418" s="103" t="s">
        <v>855</v>
      </c>
      <c r="E418" s="103"/>
      <c r="F418" s="104"/>
      <c r="G418" s="104"/>
      <c r="H418" s="103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  <c r="T418" s="104"/>
      <c r="U418" s="121"/>
    </row>
    <row r="419" ht="13.5" hidden="1" spans="1:21">
      <c r="A419" s="102">
        <v>413</v>
      </c>
      <c r="B419" s="103" t="str">
        <f>[2]按行政村汇总!A402</f>
        <v>孝顺</v>
      </c>
      <c r="C419" s="103">
        <v>49</v>
      </c>
      <c r="D419" s="103" t="s">
        <v>856</v>
      </c>
      <c r="E419" s="103"/>
      <c r="F419" s="104"/>
      <c r="G419" s="104"/>
      <c r="H419" s="103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104"/>
      <c r="U419" s="121"/>
    </row>
    <row r="420" ht="13.5" hidden="1" spans="1:21">
      <c r="A420" s="102">
        <v>414</v>
      </c>
      <c r="B420" s="103" t="str">
        <f>[2]按行政村汇总!A404</f>
        <v>孝顺</v>
      </c>
      <c r="C420" s="103">
        <v>50</v>
      </c>
      <c r="D420" s="103" t="s">
        <v>857</v>
      </c>
      <c r="E420" s="103"/>
      <c r="F420" s="104"/>
      <c r="G420" s="104"/>
      <c r="H420" s="103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  <c r="T420" s="104"/>
      <c r="U420" s="121"/>
    </row>
    <row r="421" ht="13.5" hidden="1" spans="1:21">
      <c r="A421" s="102">
        <v>415</v>
      </c>
      <c r="B421" s="103" t="str">
        <f>[2]按行政村汇总!A405</f>
        <v>孝顺</v>
      </c>
      <c r="C421" s="103">
        <v>51</v>
      </c>
      <c r="D421" s="103" t="s">
        <v>858</v>
      </c>
      <c r="E421" s="103"/>
      <c r="F421" s="104"/>
      <c r="G421" s="104"/>
      <c r="H421" s="103"/>
      <c r="I421" s="104"/>
      <c r="J421" s="104"/>
      <c r="K421" s="104"/>
      <c r="L421" s="149"/>
      <c r="M421" s="149"/>
      <c r="N421" s="149"/>
      <c r="O421" s="104"/>
      <c r="P421" s="104"/>
      <c r="Q421" s="104"/>
      <c r="R421" s="104"/>
      <c r="S421" s="104"/>
      <c r="T421" s="104"/>
      <c r="U421" s="121"/>
    </row>
    <row r="422" ht="13.5" hidden="1" spans="1:21">
      <c r="A422" s="102">
        <v>416</v>
      </c>
      <c r="B422" s="103" t="str">
        <f>[2]按行政村汇总!A407</f>
        <v>孝顺</v>
      </c>
      <c r="C422" s="103">
        <v>52</v>
      </c>
      <c r="D422" s="103" t="s">
        <v>859</v>
      </c>
      <c r="E422" s="103"/>
      <c r="F422" s="104"/>
      <c r="G422" s="104"/>
      <c r="H422" s="103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  <c r="T422" s="104"/>
      <c r="U422" s="121"/>
    </row>
    <row r="423" ht="13.5" hidden="1" spans="1:21">
      <c r="A423" s="102">
        <v>417</v>
      </c>
      <c r="B423" s="103" t="str">
        <f>[2]按行政村汇总!A408</f>
        <v>孝顺</v>
      </c>
      <c r="C423" s="103">
        <v>53</v>
      </c>
      <c r="D423" s="103" t="s">
        <v>860</v>
      </c>
      <c r="E423" s="103"/>
      <c r="F423" s="104"/>
      <c r="G423" s="104"/>
      <c r="H423" s="103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  <c r="T423" s="104"/>
      <c r="U423" s="121"/>
    </row>
    <row r="424" ht="13.5" hidden="1" spans="1:21">
      <c r="A424" s="102">
        <v>418</v>
      </c>
      <c r="B424" s="103" t="str">
        <f>[2]按行政村汇总!A409</f>
        <v>孝顺</v>
      </c>
      <c r="C424" s="103">
        <v>54</v>
      </c>
      <c r="D424" s="103" t="s">
        <v>861</v>
      </c>
      <c r="E424" s="103"/>
      <c r="F424" s="104"/>
      <c r="G424" s="104"/>
      <c r="H424" s="103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  <c r="T424" s="104"/>
      <c r="U424" s="121"/>
    </row>
    <row r="425" ht="13.5" hidden="1" spans="1:21">
      <c r="A425" s="102">
        <v>419</v>
      </c>
      <c r="B425" s="103" t="str">
        <f>[2]按行政村汇总!A410</f>
        <v>孝顺</v>
      </c>
      <c r="C425" s="103">
        <v>55</v>
      </c>
      <c r="D425" s="103" t="s">
        <v>862</v>
      </c>
      <c r="E425" s="103"/>
      <c r="F425" s="104"/>
      <c r="G425" s="104"/>
      <c r="H425" s="103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  <c r="T425" s="104"/>
      <c r="U425" s="121"/>
    </row>
    <row r="426" ht="13.5" hidden="1" spans="1:21">
      <c r="A426" s="102">
        <v>420</v>
      </c>
      <c r="B426" s="103" t="str">
        <f>[2]按行政村汇总!A411</f>
        <v>孝顺</v>
      </c>
      <c r="C426" s="103">
        <v>56</v>
      </c>
      <c r="D426" s="103" t="s">
        <v>863</v>
      </c>
      <c r="E426" s="103"/>
      <c r="F426" s="104"/>
      <c r="G426" s="104"/>
      <c r="H426" s="103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21"/>
    </row>
    <row r="427" ht="13.5" hidden="1" spans="1:21">
      <c r="A427" s="102">
        <v>421</v>
      </c>
      <c r="B427" s="103" t="str">
        <f>[2]按行政村汇总!A412</f>
        <v>孝顺</v>
      </c>
      <c r="C427" s="103">
        <v>57</v>
      </c>
      <c r="D427" s="103" t="s">
        <v>864</v>
      </c>
      <c r="E427" s="103"/>
      <c r="F427" s="104"/>
      <c r="G427" s="104"/>
      <c r="H427" s="103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104"/>
      <c r="U427" s="121"/>
    </row>
    <row r="428" ht="13.5" hidden="1" spans="1:21">
      <c r="A428" s="102">
        <v>422</v>
      </c>
      <c r="B428" s="103" t="str">
        <f>[2]按行政村汇总!A413</f>
        <v>孝顺</v>
      </c>
      <c r="C428" s="103">
        <v>58</v>
      </c>
      <c r="D428" s="103" t="s">
        <v>865</v>
      </c>
      <c r="E428" s="103"/>
      <c r="F428" s="104"/>
      <c r="G428" s="104"/>
      <c r="H428" s="103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  <c r="T428" s="104"/>
      <c r="U428" s="121"/>
    </row>
    <row r="429" ht="13.5" hidden="1" spans="1:21">
      <c r="A429" s="102">
        <v>423</v>
      </c>
      <c r="B429" s="103" t="str">
        <f>[2]按行政村汇总!A414</f>
        <v>孝顺</v>
      </c>
      <c r="C429" s="103">
        <v>59</v>
      </c>
      <c r="D429" s="103" t="s">
        <v>866</v>
      </c>
      <c r="E429" s="103"/>
      <c r="F429" s="104"/>
      <c r="G429" s="104"/>
      <c r="H429" s="103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  <c r="T429" s="104"/>
      <c r="U429" s="121"/>
    </row>
    <row r="430" ht="13.5" hidden="1" spans="1:21">
      <c r="A430" s="102">
        <v>424</v>
      </c>
      <c r="B430" s="103" t="str">
        <f>[2]按行政村汇总!A415</f>
        <v>孝顺</v>
      </c>
      <c r="C430" s="103">
        <v>60</v>
      </c>
      <c r="D430" s="103" t="s">
        <v>867</v>
      </c>
      <c r="E430" s="103"/>
      <c r="F430" s="104"/>
      <c r="G430" s="104"/>
      <c r="H430" s="103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104"/>
      <c r="U430" s="121"/>
    </row>
    <row r="431" ht="13.5" hidden="1" spans="1:21">
      <c r="A431" s="102">
        <v>425</v>
      </c>
      <c r="B431" s="103" t="str">
        <f>[2]按行政村汇总!A417</f>
        <v>孝顺</v>
      </c>
      <c r="C431" s="103">
        <v>61</v>
      </c>
      <c r="D431" s="103" t="s">
        <v>868</v>
      </c>
      <c r="E431" s="103"/>
      <c r="F431" s="104"/>
      <c r="G431" s="104"/>
      <c r="H431" s="103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  <c r="T431" s="104"/>
      <c r="U431" s="121"/>
    </row>
    <row r="432" ht="13.5" hidden="1" spans="1:21">
      <c r="A432" s="102">
        <v>426</v>
      </c>
      <c r="B432" s="103" t="str">
        <f>[2]按行政村汇总!A418</f>
        <v>孝顺</v>
      </c>
      <c r="C432" s="103">
        <v>62</v>
      </c>
      <c r="D432" s="103" t="s">
        <v>869</v>
      </c>
      <c r="E432" s="103"/>
      <c r="F432" s="104"/>
      <c r="G432" s="104"/>
      <c r="H432" s="103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  <c r="T432" s="104"/>
      <c r="U432" s="121"/>
    </row>
    <row r="433" ht="13.5" hidden="1" spans="1:21">
      <c r="A433" s="102">
        <v>427</v>
      </c>
      <c r="B433" s="103" t="str">
        <f>[2]按行政村汇总!A420</f>
        <v>孝顺</v>
      </c>
      <c r="C433" s="103">
        <v>63</v>
      </c>
      <c r="D433" s="103" t="s">
        <v>870</v>
      </c>
      <c r="E433" s="103"/>
      <c r="F433" s="104"/>
      <c r="G433" s="104"/>
      <c r="H433" s="103"/>
      <c r="I433" s="104"/>
      <c r="J433" s="104"/>
      <c r="K433" s="104"/>
      <c r="L433" s="145"/>
      <c r="M433" s="145"/>
      <c r="N433" s="145"/>
      <c r="O433" s="104"/>
      <c r="P433" s="104"/>
      <c r="Q433" s="104"/>
      <c r="R433" s="104"/>
      <c r="S433" s="104"/>
      <c r="T433" s="104"/>
      <c r="U433" s="121"/>
    </row>
    <row r="434" ht="13.5" hidden="1" spans="1:21">
      <c r="A434" s="102">
        <v>429</v>
      </c>
      <c r="B434" s="103" t="str">
        <f>[2]按行政村汇总!A422</f>
        <v>孝顺</v>
      </c>
      <c r="C434" s="103">
        <v>64</v>
      </c>
      <c r="D434" s="103" t="s">
        <v>871</v>
      </c>
      <c r="E434" s="103"/>
      <c r="F434" s="104"/>
      <c r="G434" s="104"/>
      <c r="H434" s="103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  <c r="T434" s="104"/>
      <c r="U434" s="121"/>
    </row>
    <row r="435" ht="13.5" hidden="1" spans="1:21">
      <c r="A435" s="102">
        <v>430</v>
      </c>
      <c r="B435" s="103" t="str">
        <f>[2]按行政村汇总!A424</f>
        <v>孝顺</v>
      </c>
      <c r="C435" s="103">
        <v>65</v>
      </c>
      <c r="D435" s="103" t="s">
        <v>872</v>
      </c>
      <c r="E435" s="103"/>
      <c r="F435" s="104"/>
      <c r="G435" s="104"/>
      <c r="H435" s="103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  <c r="T435" s="104"/>
      <c r="U435" s="121"/>
    </row>
    <row r="436" ht="13.5" hidden="1" spans="1:21">
      <c r="A436" s="102">
        <v>432</v>
      </c>
      <c r="B436" s="103" t="str">
        <f>[2]按行政村汇总!A427</f>
        <v>孝顺</v>
      </c>
      <c r="C436" s="103">
        <v>66</v>
      </c>
      <c r="D436" s="103" t="s">
        <v>873</v>
      </c>
      <c r="E436" s="103"/>
      <c r="F436" s="104"/>
      <c r="G436" s="104"/>
      <c r="H436" s="103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104"/>
      <c r="U436" s="121"/>
    </row>
    <row r="437" ht="13.5" hidden="1" spans="1:21">
      <c r="A437" s="102">
        <v>433</v>
      </c>
      <c r="B437" s="103" t="str">
        <f>[2]按行政村汇总!A428</f>
        <v>孝顺</v>
      </c>
      <c r="C437" s="103">
        <v>67</v>
      </c>
      <c r="D437" s="103" t="s">
        <v>874</v>
      </c>
      <c r="E437" s="103"/>
      <c r="F437" s="104"/>
      <c r="G437" s="104"/>
      <c r="H437" s="103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  <c r="T437" s="104"/>
      <c r="U437" s="121"/>
    </row>
    <row r="438" ht="13.5" hidden="1" spans="1:21">
      <c r="A438" s="102">
        <v>434</v>
      </c>
      <c r="B438" s="103" t="str">
        <f>[2]按行政村汇总!A431</f>
        <v>孝顺</v>
      </c>
      <c r="C438" s="103">
        <v>68</v>
      </c>
      <c r="D438" s="103" t="s">
        <v>875</v>
      </c>
      <c r="E438" s="103"/>
      <c r="F438" s="104"/>
      <c r="G438" s="104"/>
      <c r="H438" s="103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  <c r="T438" s="104"/>
      <c r="U438" s="121"/>
    </row>
    <row r="439" ht="13.5" hidden="1" spans="1:21">
      <c r="A439" s="102">
        <v>435</v>
      </c>
      <c r="B439" s="103" t="str">
        <f>[2]按行政村汇总!A433</f>
        <v>孝顺</v>
      </c>
      <c r="C439" s="103">
        <v>69</v>
      </c>
      <c r="D439" s="103" t="s">
        <v>876</v>
      </c>
      <c r="E439" s="103"/>
      <c r="F439" s="104"/>
      <c r="G439" s="104"/>
      <c r="H439" s="103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  <c r="T439" s="104"/>
      <c r="U439" s="121"/>
    </row>
    <row r="440" ht="13.5" hidden="1" spans="1:21">
      <c r="A440" s="102">
        <v>436</v>
      </c>
      <c r="B440" s="103" t="str">
        <f>[2]按行政村汇总!A434</f>
        <v>孝顺</v>
      </c>
      <c r="C440" s="103">
        <v>70</v>
      </c>
      <c r="D440" s="103" t="s">
        <v>877</v>
      </c>
      <c r="E440" s="103"/>
      <c r="F440" s="104"/>
      <c r="G440" s="104"/>
      <c r="H440" s="103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  <c r="T440" s="104"/>
      <c r="U440" s="121"/>
    </row>
    <row r="441" ht="13.5" hidden="1" spans="1:21">
      <c r="A441" s="102">
        <v>437</v>
      </c>
      <c r="B441" s="103" t="str">
        <f>[2]按行政村汇总!A435</f>
        <v>孝顺</v>
      </c>
      <c r="C441" s="103">
        <v>71</v>
      </c>
      <c r="D441" s="103" t="s">
        <v>878</v>
      </c>
      <c r="E441" s="103"/>
      <c r="F441" s="104"/>
      <c r="G441" s="104"/>
      <c r="H441" s="103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  <c r="T441" s="104"/>
      <c r="U441" s="121"/>
    </row>
    <row r="442" ht="13.5" hidden="1" spans="1:21">
      <c r="A442" s="102">
        <v>438</v>
      </c>
      <c r="B442" s="103" t="str">
        <f>[2]按行政村汇总!A436</f>
        <v>孝顺</v>
      </c>
      <c r="C442" s="103">
        <v>72</v>
      </c>
      <c r="D442" s="103" t="s">
        <v>879</v>
      </c>
      <c r="E442" s="103"/>
      <c r="F442" s="104"/>
      <c r="G442" s="104"/>
      <c r="H442" s="103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  <c r="T442" s="104"/>
      <c r="U442" s="121"/>
    </row>
    <row r="443" ht="13.5" hidden="1" spans="1:21">
      <c r="A443" s="102">
        <v>439</v>
      </c>
      <c r="B443" s="103" t="str">
        <f>[2]按行政村汇总!A438</f>
        <v>孝顺</v>
      </c>
      <c r="C443" s="103">
        <v>73</v>
      </c>
      <c r="D443" s="103" t="s">
        <v>880</v>
      </c>
      <c r="E443" s="103"/>
      <c r="F443" s="104"/>
      <c r="G443" s="104"/>
      <c r="H443" s="103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  <c r="T443" s="104"/>
      <c r="U443" s="121"/>
    </row>
    <row r="444" ht="13.5" hidden="1" spans="1:21">
      <c r="A444" s="102">
        <v>440</v>
      </c>
      <c r="B444" s="103" t="str">
        <f>[2]按行政村汇总!A439</f>
        <v>孝顺</v>
      </c>
      <c r="C444" s="103">
        <v>74</v>
      </c>
      <c r="D444" s="103" t="s">
        <v>881</v>
      </c>
      <c r="E444" s="103"/>
      <c r="F444" s="104"/>
      <c r="G444" s="104"/>
      <c r="H444" s="103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  <c r="T444" s="104"/>
      <c r="U444" s="121"/>
    </row>
    <row r="445" ht="13.5" hidden="1" spans="1:21">
      <c r="A445" s="102">
        <v>441</v>
      </c>
      <c r="B445" s="103" t="str">
        <f>[2]按行政村汇总!A440</f>
        <v>孝顺</v>
      </c>
      <c r="C445" s="103">
        <v>75</v>
      </c>
      <c r="D445" s="103" t="s">
        <v>882</v>
      </c>
      <c r="E445" s="103"/>
      <c r="F445" s="104"/>
      <c r="G445" s="104"/>
      <c r="H445" s="103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  <c r="T445" s="104"/>
      <c r="U445" s="121"/>
    </row>
    <row r="446" ht="13.5" hidden="1" spans="1:21">
      <c r="A446" s="102">
        <v>442</v>
      </c>
      <c r="B446" s="103" t="str">
        <f>[2]按行政村汇总!A442</f>
        <v>孝顺</v>
      </c>
      <c r="C446" s="103">
        <v>76</v>
      </c>
      <c r="D446" s="103" t="s">
        <v>883</v>
      </c>
      <c r="E446" s="103"/>
      <c r="F446" s="104"/>
      <c r="G446" s="104"/>
      <c r="H446" s="103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  <c r="T446" s="104"/>
      <c r="U446" s="121"/>
    </row>
    <row r="447" ht="13.5" hidden="1" spans="1:21">
      <c r="A447" s="102">
        <v>444</v>
      </c>
      <c r="B447" s="103" t="str">
        <f>[2]按行政村汇总!A446</f>
        <v>孝顺</v>
      </c>
      <c r="C447" s="103">
        <v>77</v>
      </c>
      <c r="D447" s="103" t="s">
        <v>884</v>
      </c>
      <c r="E447" s="103"/>
      <c r="F447" s="104"/>
      <c r="G447" s="104"/>
      <c r="H447" s="103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  <c r="T447" s="104"/>
      <c r="U447" s="121"/>
    </row>
    <row r="448" ht="13.5" hidden="1" spans="1:21">
      <c r="A448" s="102">
        <v>445</v>
      </c>
      <c r="B448" s="103" t="str">
        <f>[2]按行政村汇总!A447</f>
        <v>孝顺</v>
      </c>
      <c r="C448" s="103">
        <v>78</v>
      </c>
      <c r="D448" s="103" t="s">
        <v>885</v>
      </c>
      <c r="E448" s="103"/>
      <c r="F448" s="104"/>
      <c r="G448" s="104"/>
      <c r="H448" s="103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21"/>
    </row>
    <row r="449" ht="13.5" hidden="1" spans="1:21">
      <c r="A449" s="102">
        <v>446</v>
      </c>
      <c r="B449" s="103" t="str">
        <f>[2]按行政村汇总!A448</f>
        <v>孝顺</v>
      </c>
      <c r="C449" s="103">
        <v>79</v>
      </c>
      <c r="D449" s="103" t="s">
        <v>886</v>
      </c>
      <c r="E449" s="103"/>
      <c r="F449" s="104"/>
      <c r="G449" s="104"/>
      <c r="H449" s="103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  <c r="T449" s="104"/>
      <c r="U449" s="121"/>
    </row>
    <row r="450" ht="13.5" hidden="1" spans="1:21">
      <c r="A450" s="102">
        <v>447</v>
      </c>
      <c r="B450" s="103" t="str">
        <f>[2]按行政村汇总!A449</f>
        <v>孝顺</v>
      </c>
      <c r="C450" s="103">
        <v>80</v>
      </c>
      <c r="D450" s="103" t="s">
        <v>887</v>
      </c>
      <c r="E450" s="103"/>
      <c r="F450" s="104"/>
      <c r="G450" s="104"/>
      <c r="H450" s="103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21"/>
    </row>
    <row r="451" ht="13.5" hidden="1" spans="1:21">
      <c r="A451" s="102">
        <v>448</v>
      </c>
      <c r="B451" s="103" t="str">
        <f>[2]按行政村汇总!A450</f>
        <v>孝顺</v>
      </c>
      <c r="C451" s="103">
        <v>81</v>
      </c>
      <c r="D451" s="103" t="s">
        <v>888</v>
      </c>
      <c r="E451" s="103"/>
      <c r="F451" s="104"/>
      <c r="G451" s="104"/>
      <c r="H451" s="103"/>
      <c r="I451" s="104"/>
      <c r="J451" s="104"/>
      <c r="K451" s="104"/>
      <c r="L451" s="145"/>
      <c r="M451" s="145"/>
      <c r="N451" s="145"/>
      <c r="O451" s="104"/>
      <c r="P451" s="104"/>
      <c r="Q451" s="104"/>
      <c r="R451" s="104"/>
      <c r="S451" s="104"/>
      <c r="T451" s="104"/>
      <c r="U451" s="121"/>
    </row>
    <row r="452" ht="13.5" hidden="1" spans="1:21">
      <c r="A452" s="102">
        <v>449</v>
      </c>
      <c r="B452" s="103" t="str">
        <f>[2]按行政村汇总!A453</f>
        <v>孝顺</v>
      </c>
      <c r="C452" s="103">
        <v>82</v>
      </c>
      <c r="D452" s="103" t="s">
        <v>889</v>
      </c>
      <c r="E452" s="103"/>
      <c r="F452" s="104"/>
      <c r="G452" s="104"/>
      <c r="H452" s="103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104"/>
      <c r="U452" s="121"/>
    </row>
    <row r="453" ht="13.5" hidden="1" spans="1:21">
      <c r="A453" s="102">
        <v>450</v>
      </c>
      <c r="B453" s="103" t="str">
        <f>[2]按行政村汇总!A455</f>
        <v>孝顺</v>
      </c>
      <c r="C453" s="103">
        <v>83</v>
      </c>
      <c r="D453" s="103" t="s">
        <v>890</v>
      </c>
      <c r="E453" s="103"/>
      <c r="F453" s="104"/>
      <c r="G453" s="104"/>
      <c r="H453" s="103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  <c r="T453" s="104"/>
      <c r="U453" s="121"/>
    </row>
    <row r="454" ht="13.5" hidden="1" spans="1:21">
      <c r="A454" s="102">
        <v>451</v>
      </c>
      <c r="B454" s="103" t="str">
        <f>[2]按行政村汇总!A456</f>
        <v>孝顺</v>
      </c>
      <c r="C454" s="103">
        <v>84</v>
      </c>
      <c r="D454" s="103" t="s">
        <v>891</v>
      </c>
      <c r="E454" s="103"/>
      <c r="F454" s="104"/>
      <c r="G454" s="104"/>
      <c r="H454" s="103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  <c r="T454" s="104"/>
      <c r="U454" s="121"/>
    </row>
    <row r="455" ht="24" hidden="1" spans="1:21">
      <c r="A455" s="102">
        <v>454</v>
      </c>
      <c r="B455" s="103" t="str">
        <f>[2]按行政村汇总!A472</f>
        <v>鞋塘</v>
      </c>
      <c r="C455" s="103">
        <v>1</v>
      </c>
      <c r="D455" s="103" t="s">
        <v>892</v>
      </c>
      <c r="E455" s="103" t="s">
        <v>73</v>
      </c>
      <c r="F455" s="104" t="s">
        <v>57</v>
      </c>
      <c r="G455" s="104"/>
      <c r="H455" s="103"/>
      <c r="I455" s="104"/>
      <c r="J455" s="104"/>
      <c r="K455" s="104">
        <v>8</v>
      </c>
      <c r="L455" s="104" t="s">
        <v>508</v>
      </c>
      <c r="M455" s="104" t="s">
        <v>893</v>
      </c>
      <c r="N455" s="104"/>
      <c r="O455" s="104"/>
      <c r="P455" s="104"/>
      <c r="Q455" s="104"/>
      <c r="R455" s="104"/>
      <c r="S455" s="104"/>
      <c r="T455" s="104"/>
      <c r="U455" s="121"/>
    </row>
    <row r="456" ht="13.5" spans="1:21">
      <c r="A456" s="102">
        <v>467</v>
      </c>
      <c r="B456" s="103" t="str">
        <f>[2]按行政村汇总!A463</f>
        <v>鞋塘</v>
      </c>
      <c r="C456" s="103">
        <v>2</v>
      </c>
      <c r="D456" s="103" t="s">
        <v>894</v>
      </c>
      <c r="E456" s="103"/>
      <c r="F456" s="104"/>
      <c r="G456" s="104"/>
      <c r="H456" s="103"/>
      <c r="I456" s="104"/>
      <c r="J456" s="104"/>
      <c r="K456" s="104">
        <v>8</v>
      </c>
      <c r="L456" s="104" t="s">
        <v>508</v>
      </c>
      <c r="M456" s="104" t="s">
        <v>895</v>
      </c>
      <c r="N456" s="104"/>
      <c r="O456" s="104" t="s">
        <v>79</v>
      </c>
      <c r="P456" s="104" t="s">
        <v>79</v>
      </c>
      <c r="Q456" s="104">
        <v>11</v>
      </c>
      <c r="R456" s="104" t="s">
        <v>81</v>
      </c>
      <c r="S456" s="104">
        <v>6</v>
      </c>
      <c r="T456" s="104" t="s">
        <v>81</v>
      </c>
      <c r="U456" s="121"/>
    </row>
    <row r="457" ht="13.5" spans="1:21">
      <c r="A457" s="102">
        <v>473</v>
      </c>
      <c r="B457" s="103" t="str">
        <f>[2]按行政村汇总!A471</f>
        <v>鞋塘</v>
      </c>
      <c r="C457" s="103">
        <v>3</v>
      </c>
      <c r="D457" s="103" t="s">
        <v>896</v>
      </c>
      <c r="E457" s="103"/>
      <c r="F457" s="104"/>
      <c r="G457" s="104"/>
      <c r="H457" s="103"/>
      <c r="I457" s="104"/>
      <c r="J457" s="104"/>
      <c r="K457" s="104">
        <v>8</v>
      </c>
      <c r="L457" s="104" t="s">
        <v>508</v>
      </c>
      <c r="M457" s="104" t="s">
        <v>897</v>
      </c>
      <c r="N457" s="104"/>
      <c r="O457" s="104" t="s">
        <v>79</v>
      </c>
      <c r="P457" s="104" t="s">
        <v>79</v>
      </c>
      <c r="Q457" s="104">
        <v>11</v>
      </c>
      <c r="R457" s="104" t="s">
        <v>81</v>
      </c>
      <c r="S457" s="104">
        <v>6</v>
      </c>
      <c r="T457" s="104" t="s">
        <v>81</v>
      </c>
      <c r="U457" s="121"/>
    </row>
    <row r="458" ht="13.5" hidden="1" spans="1:21">
      <c r="A458" s="102">
        <v>476</v>
      </c>
      <c r="B458" s="103" t="str">
        <f>[2]按行政村汇总!A477</f>
        <v>鞋塘</v>
      </c>
      <c r="C458" s="103">
        <v>4</v>
      </c>
      <c r="D458" s="103" t="s">
        <v>898</v>
      </c>
      <c r="E458" s="103"/>
      <c r="F458" s="104"/>
      <c r="G458" s="104"/>
      <c r="H458" s="103"/>
      <c r="I458" s="104"/>
      <c r="J458" s="104"/>
      <c r="K458" s="104">
        <v>8</v>
      </c>
      <c r="L458" s="104" t="s">
        <v>508</v>
      </c>
      <c r="M458" s="104" t="s">
        <v>899</v>
      </c>
      <c r="N458" s="104"/>
      <c r="O458" s="104"/>
      <c r="P458" s="104"/>
      <c r="Q458" s="104"/>
      <c r="R458" s="104"/>
      <c r="S458" s="104"/>
      <c r="T458" s="104"/>
      <c r="U458" s="121"/>
    </row>
    <row r="459" ht="13.5" hidden="1" spans="1:21">
      <c r="A459" s="102">
        <v>460</v>
      </c>
      <c r="B459" s="103" t="str">
        <f>[2]按行政村汇总!A458</f>
        <v>鞋塘</v>
      </c>
      <c r="C459" s="103">
        <v>5</v>
      </c>
      <c r="D459" s="103" t="s">
        <v>900</v>
      </c>
      <c r="E459" s="103" t="s">
        <v>73</v>
      </c>
      <c r="F459" s="104"/>
      <c r="G459" s="104"/>
      <c r="H459" s="103" t="s">
        <v>901</v>
      </c>
      <c r="I459" s="104"/>
      <c r="J459" s="104"/>
      <c r="K459" s="104">
        <v>9</v>
      </c>
      <c r="L459" s="104" t="s">
        <v>528</v>
      </c>
      <c r="M459" s="104" t="s">
        <v>902</v>
      </c>
      <c r="N459" s="104"/>
      <c r="O459" s="104"/>
      <c r="P459" s="104"/>
      <c r="Q459" s="104"/>
      <c r="R459" s="104"/>
      <c r="S459" s="104"/>
      <c r="T459" s="104"/>
      <c r="U459" s="121"/>
    </row>
    <row r="460" ht="24" spans="1:21">
      <c r="A460" s="102">
        <v>452</v>
      </c>
      <c r="B460" s="103" t="str">
        <f>[2]按行政村汇总!A466</f>
        <v>鞋塘</v>
      </c>
      <c r="C460" s="103">
        <v>6</v>
      </c>
      <c r="D460" s="103" t="s">
        <v>903</v>
      </c>
      <c r="E460" s="103" t="s">
        <v>73</v>
      </c>
      <c r="F460" s="104" t="s">
        <v>57</v>
      </c>
      <c r="G460" s="104"/>
      <c r="H460" s="103"/>
      <c r="I460" s="104"/>
      <c r="J460" s="104"/>
      <c r="K460" s="104">
        <v>9</v>
      </c>
      <c r="L460" s="104" t="s">
        <v>528</v>
      </c>
      <c r="M460" s="104" t="s">
        <v>904</v>
      </c>
      <c r="N460" s="104"/>
      <c r="O460" s="104" t="s">
        <v>79</v>
      </c>
      <c r="P460" s="104"/>
      <c r="Q460" s="104">
        <v>11</v>
      </c>
      <c r="R460" s="104" t="s">
        <v>81</v>
      </c>
      <c r="S460" s="104"/>
      <c r="T460" s="104"/>
      <c r="U460" s="121"/>
    </row>
    <row r="461" ht="24" hidden="1" spans="1:21">
      <c r="A461" s="102">
        <v>453</v>
      </c>
      <c r="B461" s="103" t="str">
        <f>[2]按行政村汇总!A470</f>
        <v>鞋塘</v>
      </c>
      <c r="C461" s="103">
        <v>7</v>
      </c>
      <c r="D461" s="103" t="s">
        <v>905</v>
      </c>
      <c r="E461" s="103" t="s">
        <v>73</v>
      </c>
      <c r="F461" s="104" t="s">
        <v>57</v>
      </c>
      <c r="G461" s="104"/>
      <c r="H461" s="103"/>
      <c r="I461" s="104"/>
      <c r="J461" s="104"/>
      <c r="K461" s="104">
        <v>9</v>
      </c>
      <c r="L461" s="104" t="s">
        <v>528</v>
      </c>
      <c r="M461" s="104" t="s">
        <v>906</v>
      </c>
      <c r="N461" s="104"/>
      <c r="O461" s="104"/>
      <c r="P461" s="104"/>
      <c r="Q461" s="104"/>
      <c r="R461" s="104"/>
      <c r="S461" s="104"/>
      <c r="T461" s="104"/>
      <c r="U461" s="121"/>
    </row>
    <row r="462" ht="24" spans="1:21">
      <c r="A462" s="102">
        <v>455</v>
      </c>
      <c r="B462" s="103" t="str">
        <f>[2]按行政村汇总!A479</f>
        <v>鞋塘</v>
      </c>
      <c r="C462" s="103">
        <v>8</v>
      </c>
      <c r="D462" s="103" t="s">
        <v>907</v>
      </c>
      <c r="E462" s="103" t="s">
        <v>73</v>
      </c>
      <c r="F462" s="104" t="s">
        <v>57</v>
      </c>
      <c r="G462" s="104"/>
      <c r="H462" s="103"/>
      <c r="I462" s="104"/>
      <c r="J462" s="104"/>
      <c r="K462" s="104">
        <v>9</v>
      </c>
      <c r="L462" s="104" t="s">
        <v>528</v>
      </c>
      <c r="M462" s="104" t="s">
        <v>908</v>
      </c>
      <c r="N462" s="104"/>
      <c r="O462" s="104" t="s">
        <v>79</v>
      </c>
      <c r="P462" s="104"/>
      <c r="Q462" s="104">
        <v>11</v>
      </c>
      <c r="R462" s="104" t="s">
        <v>81</v>
      </c>
      <c r="S462" s="104"/>
      <c r="T462" s="104"/>
      <c r="U462" s="121"/>
    </row>
    <row r="463" ht="13.5" hidden="1" spans="1:21">
      <c r="A463" s="102">
        <v>462</v>
      </c>
      <c r="B463" s="103" t="str">
        <f>[2]按行政村汇总!A457</f>
        <v>鞋塘</v>
      </c>
      <c r="C463" s="103">
        <v>9</v>
      </c>
      <c r="D463" s="103" t="s">
        <v>909</v>
      </c>
      <c r="E463" s="103"/>
      <c r="F463" s="104"/>
      <c r="G463" s="104"/>
      <c r="H463" s="103"/>
      <c r="I463" s="104"/>
      <c r="J463" s="104"/>
      <c r="K463" s="104">
        <v>9</v>
      </c>
      <c r="L463" s="104" t="s">
        <v>528</v>
      </c>
      <c r="M463" s="104" t="s">
        <v>910</v>
      </c>
      <c r="N463" s="104"/>
      <c r="O463" s="104"/>
      <c r="P463" s="104"/>
      <c r="Q463" s="104"/>
      <c r="R463" s="104"/>
      <c r="S463" s="104"/>
      <c r="T463" s="104"/>
      <c r="U463" s="121"/>
    </row>
    <row r="464" ht="13.5" spans="1:21">
      <c r="A464" s="102">
        <v>463</v>
      </c>
      <c r="B464" s="103" t="str">
        <f>[2]按行政村汇总!A459</f>
        <v>鞋塘</v>
      </c>
      <c r="C464" s="103">
        <v>10</v>
      </c>
      <c r="D464" s="103" t="s">
        <v>911</v>
      </c>
      <c r="E464" s="103"/>
      <c r="F464" s="104"/>
      <c r="G464" s="104"/>
      <c r="H464" s="103"/>
      <c r="I464" s="104"/>
      <c r="J464" s="104"/>
      <c r="K464" s="104">
        <v>9</v>
      </c>
      <c r="L464" s="104" t="s">
        <v>528</v>
      </c>
      <c r="M464" s="104" t="s">
        <v>912</v>
      </c>
      <c r="N464" s="104"/>
      <c r="O464" s="104" t="s">
        <v>79</v>
      </c>
      <c r="P464" s="104"/>
      <c r="Q464" s="104">
        <v>11</v>
      </c>
      <c r="R464" s="104" t="s">
        <v>81</v>
      </c>
      <c r="S464" s="104"/>
      <c r="T464" s="104"/>
      <c r="U464" s="121"/>
    </row>
    <row r="465" ht="13.5" hidden="1" spans="1:21">
      <c r="A465" s="102">
        <v>474</v>
      </c>
      <c r="B465" s="103" t="str">
        <f>[2]按行政村汇总!A474</f>
        <v>鞋塘</v>
      </c>
      <c r="C465" s="103">
        <v>11</v>
      </c>
      <c r="D465" s="103" t="s">
        <v>913</v>
      </c>
      <c r="E465" s="103"/>
      <c r="F465" s="104"/>
      <c r="G465" s="104"/>
      <c r="H465" s="103"/>
      <c r="I465" s="104"/>
      <c r="J465" s="104"/>
      <c r="K465" s="104">
        <v>9</v>
      </c>
      <c r="L465" s="104" t="s">
        <v>528</v>
      </c>
      <c r="M465" s="104" t="s">
        <v>914</v>
      </c>
      <c r="N465" s="104"/>
      <c r="O465" s="104"/>
      <c r="P465" s="104"/>
      <c r="Q465" s="104"/>
      <c r="R465" s="104"/>
      <c r="S465" s="104"/>
      <c r="T465" s="104"/>
      <c r="U465" s="121"/>
    </row>
    <row r="466" ht="13.5" hidden="1" spans="1:21">
      <c r="A466" s="102">
        <v>480</v>
      </c>
      <c r="B466" s="103" t="str">
        <f>[2]按行政村汇总!A484</f>
        <v>鞋塘</v>
      </c>
      <c r="C466" s="103">
        <v>12</v>
      </c>
      <c r="D466" s="103" t="s">
        <v>915</v>
      </c>
      <c r="E466" s="103"/>
      <c r="F466" s="104"/>
      <c r="G466" s="104"/>
      <c r="H466" s="103"/>
      <c r="I466" s="104"/>
      <c r="J466" s="104"/>
      <c r="K466" s="104">
        <v>9</v>
      </c>
      <c r="L466" s="104" t="s">
        <v>528</v>
      </c>
      <c r="M466" s="104" t="s">
        <v>916</v>
      </c>
      <c r="N466" s="104"/>
      <c r="O466" s="104"/>
      <c r="P466" s="104"/>
      <c r="Q466" s="104"/>
      <c r="R466" s="104"/>
      <c r="S466" s="104"/>
      <c r="T466" s="104"/>
      <c r="U466" s="121"/>
    </row>
    <row r="467" ht="13.5" spans="1:21">
      <c r="A467" s="102">
        <v>464</v>
      </c>
      <c r="B467" s="103" t="str">
        <f>[2]按行政村汇总!A460</f>
        <v>鞋塘</v>
      </c>
      <c r="C467" s="103">
        <v>13</v>
      </c>
      <c r="D467" s="103" t="s">
        <v>917</v>
      </c>
      <c r="E467" s="103"/>
      <c r="F467" s="104"/>
      <c r="G467" s="104"/>
      <c r="H467" s="103"/>
      <c r="I467" s="104"/>
      <c r="J467" s="104"/>
      <c r="K467" s="104">
        <v>10</v>
      </c>
      <c r="L467" s="104" t="s">
        <v>546</v>
      </c>
      <c r="M467" s="104" t="s">
        <v>918</v>
      </c>
      <c r="N467" s="104"/>
      <c r="O467" s="104" t="s">
        <v>79</v>
      </c>
      <c r="P467" s="104"/>
      <c r="Q467" s="104">
        <v>11</v>
      </c>
      <c r="R467" s="104" t="s">
        <v>81</v>
      </c>
      <c r="S467" s="104"/>
      <c r="T467" s="104"/>
      <c r="U467" s="121"/>
    </row>
    <row r="468" ht="13.5" spans="1:21">
      <c r="A468" s="102">
        <v>466</v>
      </c>
      <c r="B468" s="103" t="str">
        <f>[2]按行政村汇总!A462</f>
        <v>鞋塘</v>
      </c>
      <c r="C468" s="103">
        <v>14</v>
      </c>
      <c r="D468" s="103" t="s">
        <v>919</v>
      </c>
      <c r="E468" s="103"/>
      <c r="F468" s="104"/>
      <c r="G468" s="104"/>
      <c r="H468" s="103"/>
      <c r="I468" s="104"/>
      <c r="J468" s="104"/>
      <c r="K468" s="104">
        <v>10</v>
      </c>
      <c r="L468" s="104" t="s">
        <v>546</v>
      </c>
      <c r="M468" s="104" t="s">
        <v>920</v>
      </c>
      <c r="N468" s="104"/>
      <c r="O468" s="104" t="s">
        <v>79</v>
      </c>
      <c r="P468" s="104"/>
      <c r="Q468" s="104">
        <v>11</v>
      </c>
      <c r="R468" s="104" t="s">
        <v>81</v>
      </c>
      <c r="S468" s="104"/>
      <c r="T468" s="104"/>
      <c r="U468" s="121"/>
    </row>
    <row r="469" ht="13.5" hidden="1" spans="1:21">
      <c r="A469" s="102">
        <v>471</v>
      </c>
      <c r="B469" s="103" t="str">
        <f>[2]按行政村汇总!A468</f>
        <v>鞋塘</v>
      </c>
      <c r="C469" s="103">
        <v>15</v>
      </c>
      <c r="D469" s="103" t="s">
        <v>921</v>
      </c>
      <c r="E469" s="103"/>
      <c r="F469" s="104"/>
      <c r="G469" s="104"/>
      <c r="H469" s="103"/>
      <c r="I469" s="104"/>
      <c r="J469" s="104"/>
      <c r="K469" s="104">
        <v>10</v>
      </c>
      <c r="L469" s="104" t="s">
        <v>546</v>
      </c>
      <c r="M469" s="104" t="s">
        <v>922</v>
      </c>
      <c r="N469" s="104"/>
      <c r="O469" s="104"/>
      <c r="P469" s="104"/>
      <c r="Q469" s="104"/>
      <c r="R469" s="104"/>
      <c r="S469" s="104"/>
      <c r="T469" s="104"/>
      <c r="U469" s="121"/>
    </row>
    <row r="470" ht="13.5" spans="1:21">
      <c r="A470" s="102">
        <v>478</v>
      </c>
      <c r="B470" s="103" t="str">
        <f>[2]按行政村汇总!A480</f>
        <v>鞋塘</v>
      </c>
      <c r="C470" s="103">
        <v>16</v>
      </c>
      <c r="D470" s="103" t="s">
        <v>923</v>
      </c>
      <c r="E470" s="103"/>
      <c r="F470" s="104"/>
      <c r="G470" s="104"/>
      <c r="H470" s="103"/>
      <c r="I470" s="104"/>
      <c r="J470" s="104"/>
      <c r="K470" s="104">
        <v>10</v>
      </c>
      <c r="L470" s="104" t="s">
        <v>546</v>
      </c>
      <c r="M470" s="104" t="s">
        <v>924</v>
      </c>
      <c r="N470" s="104"/>
      <c r="O470" s="104" t="s">
        <v>79</v>
      </c>
      <c r="P470" s="104"/>
      <c r="Q470" s="104">
        <v>11</v>
      </c>
      <c r="R470" s="104" t="s">
        <v>81</v>
      </c>
      <c r="S470" s="104"/>
      <c r="T470" s="104"/>
      <c r="U470" s="121"/>
    </row>
    <row r="471" ht="13.5" hidden="1" spans="1:21">
      <c r="A471" s="102">
        <v>458</v>
      </c>
      <c r="B471" s="103" t="str">
        <f>[2]按行政村汇总!A475</f>
        <v>鞋塘</v>
      </c>
      <c r="C471" s="103">
        <v>17</v>
      </c>
      <c r="D471" s="103" t="s">
        <v>925</v>
      </c>
      <c r="E471" s="103" t="s">
        <v>73</v>
      </c>
      <c r="F471" s="104"/>
      <c r="G471" s="104"/>
      <c r="H471" s="103" t="s">
        <v>901</v>
      </c>
      <c r="I471" s="104" t="s">
        <v>75</v>
      </c>
      <c r="J471" s="104"/>
      <c r="K471" s="104">
        <v>11</v>
      </c>
      <c r="L471" s="104" t="s">
        <v>561</v>
      </c>
      <c r="M471" s="104" t="s">
        <v>916</v>
      </c>
      <c r="N471" s="104"/>
      <c r="O471" s="104"/>
      <c r="P471" s="104"/>
      <c r="Q471" s="104"/>
      <c r="R471" s="104"/>
      <c r="S471" s="104"/>
      <c r="T471" s="104"/>
      <c r="U471" s="121"/>
    </row>
    <row r="472" ht="13.5" hidden="1" spans="1:21">
      <c r="A472" s="102">
        <v>459</v>
      </c>
      <c r="B472" s="103" t="str">
        <f>[2]按行政村汇总!A483</f>
        <v>鞋塘</v>
      </c>
      <c r="C472" s="103">
        <v>18</v>
      </c>
      <c r="D472" s="103" t="s">
        <v>926</v>
      </c>
      <c r="E472" s="103" t="s">
        <v>73</v>
      </c>
      <c r="F472" s="104"/>
      <c r="G472" s="104"/>
      <c r="H472" s="103" t="s">
        <v>901</v>
      </c>
      <c r="I472" s="104" t="s">
        <v>75</v>
      </c>
      <c r="J472" s="104"/>
      <c r="K472" s="104">
        <v>11</v>
      </c>
      <c r="L472" s="104" t="s">
        <v>561</v>
      </c>
      <c r="M472" s="104" t="s">
        <v>927</v>
      </c>
      <c r="N472" s="104"/>
      <c r="O472" s="104"/>
      <c r="P472" s="104"/>
      <c r="Q472" s="104"/>
      <c r="R472" s="104"/>
      <c r="S472" s="104"/>
      <c r="T472" s="104"/>
      <c r="U472" s="121"/>
    </row>
    <row r="473" ht="13.5" hidden="1" spans="1:21">
      <c r="A473" s="102">
        <v>461</v>
      </c>
      <c r="B473" s="103" t="str">
        <f>[2]按行政村汇总!A482</f>
        <v>鞋塘</v>
      </c>
      <c r="C473" s="103">
        <v>19</v>
      </c>
      <c r="D473" s="103" t="s">
        <v>928</v>
      </c>
      <c r="E473" s="103" t="s">
        <v>73</v>
      </c>
      <c r="F473" s="104"/>
      <c r="G473" s="104"/>
      <c r="H473" s="103" t="s">
        <v>901</v>
      </c>
      <c r="I473" s="104"/>
      <c r="J473" s="104"/>
      <c r="K473" s="104">
        <v>11</v>
      </c>
      <c r="L473" s="104" t="s">
        <v>561</v>
      </c>
      <c r="M473" s="104" t="s">
        <v>929</v>
      </c>
      <c r="N473" s="104"/>
      <c r="O473" s="104"/>
      <c r="P473" s="104"/>
      <c r="Q473" s="104"/>
      <c r="R473" s="104"/>
      <c r="S473" s="104"/>
      <c r="T473" s="104"/>
      <c r="U473" s="121"/>
    </row>
    <row r="474" ht="13.5" spans="1:21">
      <c r="A474" s="102">
        <v>477</v>
      </c>
      <c r="B474" s="103" t="str">
        <f>[2]按行政村汇总!A478</f>
        <v>鞋塘</v>
      </c>
      <c r="C474" s="103">
        <v>20</v>
      </c>
      <c r="D474" s="103" t="s">
        <v>930</v>
      </c>
      <c r="E474" s="103"/>
      <c r="F474" s="104"/>
      <c r="G474" s="104"/>
      <c r="H474" s="103"/>
      <c r="I474" s="104"/>
      <c r="J474" s="104"/>
      <c r="K474" s="104">
        <v>11</v>
      </c>
      <c r="L474" s="104" t="s">
        <v>561</v>
      </c>
      <c r="M474" s="104" t="s">
        <v>931</v>
      </c>
      <c r="N474" s="104"/>
      <c r="O474" s="104" t="s">
        <v>79</v>
      </c>
      <c r="P474" s="104"/>
      <c r="Q474" s="104">
        <v>11</v>
      </c>
      <c r="R474" s="104" t="s">
        <v>81</v>
      </c>
      <c r="S474" s="104"/>
      <c r="T474" s="104"/>
      <c r="U474" s="121"/>
    </row>
    <row r="475" ht="24" spans="1:21">
      <c r="A475" s="102">
        <v>457</v>
      </c>
      <c r="B475" s="103" t="str">
        <f>[2]按行政村汇总!A487</f>
        <v>鞋塘</v>
      </c>
      <c r="C475" s="103">
        <v>21</v>
      </c>
      <c r="D475" s="103" t="s">
        <v>932</v>
      </c>
      <c r="E475" s="103" t="s">
        <v>73</v>
      </c>
      <c r="F475" s="104"/>
      <c r="G475" s="104"/>
      <c r="H475" s="103" t="s">
        <v>101</v>
      </c>
      <c r="I475" s="104"/>
      <c r="J475" s="104"/>
      <c r="K475" s="104">
        <v>12</v>
      </c>
      <c r="L475" s="104" t="s">
        <v>576</v>
      </c>
      <c r="M475" s="104" t="s">
        <v>933</v>
      </c>
      <c r="N475" s="104"/>
      <c r="O475" s="104" t="s">
        <v>79</v>
      </c>
      <c r="P475" s="104"/>
      <c r="Q475" s="104">
        <v>11</v>
      </c>
      <c r="R475" s="104" t="s">
        <v>81</v>
      </c>
      <c r="S475" s="104"/>
      <c r="T475" s="104"/>
      <c r="U475" s="121"/>
    </row>
    <row r="476" ht="24" hidden="1" spans="1:21">
      <c r="A476" s="102">
        <v>456</v>
      </c>
      <c r="B476" s="103" t="str">
        <f>[2]按行政村汇总!A473</f>
        <v>鞋塘</v>
      </c>
      <c r="C476" s="103">
        <v>22</v>
      </c>
      <c r="D476" s="103" t="s">
        <v>934</v>
      </c>
      <c r="E476" s="103"/>
      <c r="F476" s="104"/>
      <c r="G476" s="104"/>
      <c r="H476" s="103" t="s">
        <v>101</v>
      </c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  <c r="T476" s="104"/>
      <c r="U476" s="121" t="s">
        <v>935</v>
      </c>
    </row>
    <row r="477" ht="13.5" hidden="1" spans="1:21">
      <c r="A477" s="102">
        <v>465</v>
      </c>
      <c r="B477" s="103" t="str">
        <f>[2]按行政村汇总!A461</f>
        <v>鞋塘</v>
      </c>
      <c r="C477" s="103">
        <v>23</v>
      </c>
      <c r="D477" s="103" t="s">
        <v>936</v>
      </c>
      <c r="E477" s="103"/>
      <c r="F477" s="104"/>
      <c r="G477" s="104"/>
      <c r="H477" s="103"/>
      <c r="I477" s="104"/>
      <c r="J477" s="104"/>
      <c r="K477" s="104"/>
      <c r="L477" s="104" t="s">
        <v>304</v>
      </c>
      <c r="M477" s="104" t="s">
        <v>304</v>
      </c>
      <c r="N477" s="104"/>
      <c r="O477" s="104"/>
      <c r="P477" s="104"/>
      <c r="Q477" s="104"/>
      <c r="R477" s="104"/>
      <c r="S477" s="104"/>
      <c r="T477" s="104"/>
      <c r="U477" s="121"/>
    </row>
    <row r="478" ht="13.5" hidden="1" spans="1:21">
      <c r="A478" s="102">
        <v>468</v>
      </c>
      <c r="B478" s="103" t="str">
        <f>[2]按行政村汇总!A464</f>
        <v>鞋塘</v>
      </c>
      <c r="C478" s="103">
        <v>24</v>
      </c>
      <c r="D478" s="103" t="s">
        <v>937</v>
      </c>
      <c r="E478" s="103"/>
      <c r="F478" s="104"/>
      <c r="G478" s="104"/>
      <c r="H478" s="103"/>
      <c r="I478" s="104"/>
      <c r="J478" s="104"/>
      <c r="K478" s="104"/>
      <c r="L478" s="104" t="s">
        <v>304</v>
      </c>
      <c r="M478" s="104" t="s">
        <v>304</v>
      </c>
      <c r="N478" s="104"/>
      <c r="O478" s="104"/>
      <c r="P478" s="104"/>
      <c r="Q478" s="104"/>
      <c r="R478" s="104"/>
      <c r="S478" s="104"/>
      <c r="T478" s="104"/>
      <c r="U478" s="121"/>
    </row>
    <row r="479" ht="13.5" hidden="1" spans="1:21">
      <c r="A479" s="102">
        <v>469</v>
      </c>
      <c r="B479" s="103" t="str">
        <f>[2]按行政村汇总!A465</f>
        <v>鞋塘</v>
      </c>
      <c r="C479" s="103">
        <v>25</v>
      </c>
      <c r="D479" s="103" t="s">
        <v>938</v>
      </c>
      <c r="E479" s="103"/>
      <c r="F479" s="104"/>
      <c r="G479" s="104"/>
      <c r="H479" s="103"/>
      <c r="I479" s="104"/>
      <c r="J479" s="104"/>
      <c r="K479" s="104"/>
      <c r="L479" s="104" t="s">
        <v>304</v>
      </c>
      <c r="M479" s="104" t="s">
        <v>304</v>
      </c>
      <c r="N479" s="104"/>
      <c r="O479" s="104"/>
      <c r="P479" s="104"/>
      <c r="Q479" s="104"/>
      <c r="R479" s="104"/>
      <c r="S479" s="104"/>
      <c r="T479" s="104"/>
      <c r="U479" s="121"/>
    </row>
    <row r="480" ht="13.5" hidden="1" spans="1:21">
      <c r="A480" s="102">
        <v>470</v>
      </c>
      <c r="B480" s="103" t="str">
        <f>[2]按行政村汇总!A467</f>
        <v>鞋塘</v>
      </c>
      <c r="C480" s="103">
        <v>26</v>
      </c>
      <c r="D480" s="103" t="s">
        <v>939</v>
      </c>
      <c r="E480" s="103"/>
      <c r="F480" s="104"/>
      <c r="G480" s="104"/>
      <c r="H480" s="103"/>
      <c r="I480" s="104"/>
      <c r="J480" s="104"/>
      <c r="K480" s="104"/>
      <c r="L480" s="104" t="s">
        <v>304</v>
      </c>
      <c r="M480" s="104" t="s">
        <v>304</v>
      </c>
      <c r="N480" s="104"/>
      <c r="O480" s="104"/>
      <c r="P480" s="104"/>
      <c r="Q480" s="104"/>
      <c r="R480" s="104"/>
      <c r="S480" s="104"/>
      <c r="T480" s="104"/>
      <c r="U480" s="121"/>
    </row>
    <row r="481" ht="24" hidden="1" spans="1:21">
      <c r="A481" s="102">
        <v>472</v>
      </c>
      <c r="B481" s="103" t="str">
        <f>[2]按行政村汇总!A469</f>
        <v>鞋塘</v>
      </c>
      <c r="C481" s="103">
        <v>27</v>
      </c>
      <c r="D481" s="103" t="s">
        <v>940</v>
      </c>
      <c r="E481" s="103"/>
      <c r="F481" s="104"/>
      <c r="G481" s="104"/>
      <c r="H481" s="103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104"/>
      <c r="U481" s="121" t="s">
        <v>935</v>
      </c>
    </row>
    <row r="482" ht="13.5" hidden="1" spans="1:21">
      <c r="A482" s="102">
        <v>475</v>
      </c>
      <c r="B482" s="103" t="str">
        <f>[2]按行政村汇总!A476</f>
        <v>鞋塘</v>
      </c>
      <c r="C482" s="103">
        <v>28</v>
      </c>
      <c r="D482" s="103" t="s">
        <v>941</v>
      </c>
      <c r="E482" s="103"/>
      <c r="F482" s="104"/>
      <c r="G482" s="104"/>
      <c r="H482" s="103"/>
      <c r="I482" s="104"/>
      <c r="J482" s="104"/>
      <c r="K482" s="104"/>
      <c r="L482" s="104" t="s">
        <v>304</v>
      </c>
      <c r="M482" s="104" t="s">
        <v>304</v>
      </c>
      <c r="N482" s="104"/>
      <c r="O482" s="104"/>
      <c r="P482" s="104"/>
      <c r="Q482" s="104"/>
      <c r="R482" s="104"/>
      <c r="S482" s="104"/>
      <c r="T482" s="104"/>
      <c r="U482" s="121"/>
    </row>
    <row r="483" ht="24" hidden="1" spans="1:21">
      <c r="A483" s="102">
        <v>479</v>
      </c>
      <c r="B483" s="103" t="str">
        <f>[2]按行政村汇总!A481</f>
        <v>鞋塘</v>
      </c>
      <c r="C483" s="103">
        <v>29</v>
      </c>
      <c r="D483" s="103" t="s">
        <v>942</v>
      </c>
      <c r="E483" s="103"/>
      <c r="F483" s="104"/>
      <c r="G483" s="104"/>
      <c r="H483" s="103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104"/>
      <c r="U483" s="121" t="s">
        <v>935</v>
      </c>
    </row>
    <row r="484" ht="13.5" hidden="1" spans="1:21">
      <c r="A484" s="102">
        <v>481</v>
      </c>
      <c r="B484" s="103" t="str">
        <f>[2]按行政村汇总!A485</f>
        <v>鞋塘</v>
      </c>
      <c r="C484" s="103">
        <v>30</v>
      </c>
      <c r="D484" s="103" t="s">
        <v>943</v>
      </c>
      <c r="E484" s="103"/>
      <c r="F484" s="104"/>
      <c r="G484" s="104"/>
      <c r="H484" s="103"/>
      <c r="I484" s="104"/>
      <c r="J484" s="104"/>
      <c r="K484" s="104"/>
      <c r="L484" s="104" t="s">
        <v>304</v>
      </c>
      <c r="M484" s="104" t="s">
        <v>304</v>
      </c>
      <c r="N484" s="104"/>
      <c r="O484" s="104"/>
      <c r="P484" s="104"/>
      <c r="Q484" s="104"/>
      <c r="R484" s="104"/>
      <c r="S484" s="104"/>
      <c r="T484" s="104"/>
      <c r="U484" s="121"/>
    </row>
    <row r="485" ht="13.5" hidden="1" spans="1:21">
      <c r="A485" s="102">
        <v>482</v>
      </c>
      <c r="B485" s="103" t="str">
        <f>[2]按行政村汇总!A486</f>
        <v>鞋塘</v>
      </c>
      <c r="C485" s="103">
        <v>31</v>
      </c>
      <c r="D485" s="103" t="s">
        <v>944</v>
      </c>
      <c r="E485" s="103"/>
      <c r="F485" s="104"/>
      <c r="G485" s="104"/>
      <c r="H485" s="103"/>
      <c r="I485" s="104"/>
      <c r="J485" s="104"/>
      <c r="K485" s="104"/>
      <c r="L485" s="104" t="s">
        <v>304</v>
      </c>
      <c r="M485" s="104" t="s">
        <v>304</v>
      </c>
      <c r="N485" s="104"/>
      <c r="O485" s="104"/>
      <c r="P485" s="104"/>
      <c r="Q485" s="104"/>
      <c r="R485" s="104"/>
      <c r="S485" s="104"/>
      <c r="T485" s="104"/>
      <c r="U485" s="121"/>
    </row>
    <row r="486" ht="24" hidden="1" spans="1:21">
      <c r="A486" s="102">
        <v>483</v>
      </c>
      <c r="B486" s="103" t="str">
        <f>[2]按行政村汇总!A488</f>
        <v>鞋塘</v>
      </c>
      <c r="C486" s="103">
        <v>32</v>
      </c>
      <c r="D486" s="103" t="s">
        <v>945</v>
      </c>
      <c r="E486" s="103"/>
      <c r="F486" s="104"/>
      <c r="G486" s="104"/>
      <c r="H486" s="103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  <c r="T486" s="104"/>
      <c r="U486" s="121" t="s">
        <v>935</v>
      </c>
    </row>
    <row r="487" ht="13.5" spans="1:21">
      <c r="A487" s="102">
        <v>489</v>
      </c>
      <c r="B487" s="103" t="str">
        <f>[2]按行政村汇总!A490</f>
        <v>源东</v>
      </c>
      <c r="C487" s="103">
        <v>1</v>
      </c>
      <c r="D487" s="103" t="s">
        <v>946</v>
      </c>
      <c r="E487" s="103" t="s">
        <v>73</v>
      </c>
      <c r="F487" s="104"/>
      <c r="G487" s="104"/>
      <c r="H487" s="103"/>
      <c r="I487" s="104" t="s">
        <v>75</v>
      </c>
      <c r="J487" s="104"/>
      <c r="K487" s="104">
        <v>8</v>
      </c>
      <c r="L487" s="130">
        <v>42246</v>
      </c>
      <c r="M487" s="104" t="s">
        <v>947</v>
      </c>
      <c r="N487" s="104"/>
      <c r="O487" s="104" t="s">
        <v>79</v>
      </c>
      <c r="P487" s="104" t="s">
        <v>79</v>
      </c>
      <c r="Q487" s="104">
        <v>8</v>
      </c>
      <c r="R487" s="104" t="s">
        <v>80</v>
      </c>
      <c r="S487" s="104">
        <v>6</v>
      </c>
      <c r="T487" s="104" t="s">
        <v>80</v>
      </c>
      <c r="U487" s="122" t="s">
        <v>456</v>
      </c>
    </row>
    <row r="488" ht="13.5" spans="1:21">
      <c r="A488" s="102">
        <v>490</v>
      </c>
      <c r="B488" s="103" t="str">
        <f>[2]按行政村汇总!A497</f>
        <v>源东</v>
      </c>
      <c r="C488" s="103">
        <v>2</v>
      </c>
      <c r="D488" s="103" t="s">
        <v>948</v>
      </c>
      <c r="E488" s="103" t="s">
        <v>73</v>
      </c>
      <c r="F488" s="104"/>
      <c r="G488" s="104"/>
      <c r="H488" s="103"/>
      <c r="I488" s="104" t="s">
        <v>75</v>
      </c>
      <c r="J488" s="104"/>
      <c r="K488" s="104">
        <v>8</v>
      </c>
      <c r="L488" s="130">
        <v>42246</v>
      </c>
      <c r="M488" s="104" t="s">
        <v>949</v>
      </c>
      <c r="N488" s="104"/>
      <c r="O488" s="104" t="s">
        <v>79</v>
      </c>
      <c r="P488" s="104" t="s">
        <v>79</v>
      </c>
      <c r="Q488" s="104">
        <v>8</v>
      </c>
      <c r="R488" s="104" t="s">
        <v>80</v>
      </c>
      <c r="S488" s="104">
        <v>6</v>
      </c>
      <c r="T488" s="104" t="s">
        <v>80</v>
      </c>
      <c r="U488" s="122" t="s">
        <v>456</v>
      </c>
    </row>
    <row r="489" ht="13.5" spans="1:21">
      <c r="A489" s="102">
        <v>506</v>
      </c>
      <c r="B489" s="103" t="str">
        <f>[2]按行政村汇总!A509</f>
        <v>源东</v>
      </c>
      <c r="C489" s="103">
        <v>3</v>
      </c>
      <c r="D489" s="103" t="s">
        <v>950</v>
      </c>
      <c r="E489" s="103"/>
      <c r="F489" s="104"/>
      <c r="G489" s="104"/>
      <c r="H489" s="103"/>
      <c r="I489" s="104"/>
      <c r="J489" s="104"/>
      <c r="K489" s="104">
        <v>8</v>
      </c>
      <c r="L489" s="150">
        <v>42246</v>
      </c>
      <c r="M489" s="144" t="s">
        <v>951</v>
      </c>
      <c r="N489" s="144"/>
      <c r="O489" s="104" t="s">
        <v>79</v>
      </c>
      <c r="P489" s="104" t="s">
        <v>79</v>
      </c>
      <c r="Q489" s="104">
        <v>11</v>
      </c>
      <c r="R489" s="104" t="s">
        <v>80</v>
      </c>
      <c r="S489" s="104">
        <v>6</v>
      </c>
      <c r="T489" s="104" t="s">
        <v>81</v>
      </c>
      <c r="U489" s="121"/>
    </row>
    <row r="490" ht="13.5" spans="1:21">
      <c r="A490" s="102">
        <v>501</v>
      </c>
      <c r="B490" s="103" t="str">
        <f>[2]按行政村汇总!A502</f>
        <v>源东</v>
      </c>
      <c r="C490" s="103">
        <v>4</v>
      </c>
      <c r="D490" s="103" t="s">
        <v>952</v>
      </c>
      <c r="E490" s="103"/>
      <c r="F490" s="104"/>
      <c r="G490" s="104"/>
      <c r="H490" s="103"/>
      <c r="I490" s="104"/>
      <c r="J490" s="104"/>
      <c r="K490" s="104">
        <v>8</v>
      </c>
      <c r="L490" s="130">
        <v>42246</v>
      </c>
      <c r="M490" s="104" t="s">
        <v>953</v>
      </c>
      <c r="N490" s="104"/>
      <c r="O490" s="104" t="s">
        <v>79</v>
      </c>
      <c r="P490" s="104" t="s">
        <v>79</v>
      </c>
      <c r="Q490" s="104">
        <v>8</v>
      </c>
      <c r="R490" s="104" t="s">
        <v>80</v>
      </c>
      <c r="S490" s="104">
        <v>6</v>
      </c>
      <c r="T490" s="104" t="s">
        <v>80</v>
      </c>
      <c r="U490" s="122" t="s">
        <v>456</v>
      </c>
    </row>
    <row r="491" ht="24" spans="1:21">
      <c r="A491" s="102">
        <v>487</v>
      </c>
      <c r="B491" s="103" t="str">
        <f>[2]按行政村汇总!A514</f>
        <v>源东</v>
      </c>
      <c r="C491" s="103">
        <v>5</v>
      </c>
      <c r="D491" s="103" t="s">
        <v>954</v>
      </c>
      <c r="E491" s="103" t="s">
        <v>73</v>
      </c>
      <c r="F491" s="104"/>
      <c r="G491" s="104"/>
      <c r="H491" s="103" t="s">
        <v>901</v>
      </c>
      <c r="I491" s="104" t="s">
        <v>75</v>
      </c>
      <c r="J491" s="104"/>
      <c r="K491" s="104">
        <v>9</v>
      </c>
      <c r="L491" s="130">
        <v>42277</v>
      </c>
      <c r="M491" s="104" t="s">
        <v>955</v>
      </c>
      <c r="N491" s="104"/>
      <c r="O491" s="104" t="s">
        <v>79</v>
      </c>
      <c r="P491" s="104"/>
      <c r="Q491" s="104">
        <v>10</v>
      </c>
      <c r="R491" s="104" t="s">
        <v>94</v>
      </c>
      <c r="S491" s="104"/>
      <c r="T491" s="104"/>
      <c r="U491" s="122" t="s">
        <v>956</v>
      </c>
    </row>
    <row r="492" ht="24" spans="1:21">
      <c r="A492" s="102">
        <v>491</v>
      </c>
      <c r="B492" s="103" t="str">
        <f>[2]按行政村汇总!A501</f>
        <v>源东</v>
      </c>
      <c r="C492" s="103">
        <v>6</v>
      </c>
      <c r="D492" s="103" t="s">
        <v>957</v>
      </c>
      <c r="E492" s="103" t="s">
        <v>73</v>
      </c>
      <c r="F492" s="104"/>
      <c r="G492" s="104"/>
      <c r="H492" s="103"/>
      <c r="I492" s="104" t="s">
        <v>75</v>
      </c>
      <c r="J492" s="104"/>
      <c r="K492" s="104">
        <v>9</v>
      </c>
      <c r="L492" s="130">
        <v>42277</v>
      </c>
      <c r="M492" s="104" t="s">
        <v>958</v>
      </c>
      <c r="N492" s="104"/>
      <c r="O492" s="104" t="s">
        <v>79</v>
      </c>
      <c r="P492" s="104" t="s">
        <v>79</v>
      </c>
      <c r="Q492" s="104">
        <v>10</v>
      </c>
      <c r="R492" s="104" t="s">
        <v>94</v>
      </c>
      <c r="S492" s="104">
        <v>6</v>
      </c>
      <c r="T492" s="104" t="s">
        <v>94</v>
      </c>
      <c r="U492" s="121"/>
    </row>
    <row r="493" ht="13.5" spans="1:21">
      <c r="A493" s="102">
        <v>510</v>
      </c>
      <c r="B493" s="103" t="str">
        <f>[2]按行政村汇总!A515</f>
        <v>源东</v>
      </c>
      <c r="C493" s="103">
        <v>7</v>
      </c>
      <c r="D493" s="103" t="s">
        <v>959</v>
      </c>
      <c r="E493" s="103"/>
      <c r="F493" s="104"/>
      <c r="G493" s="104"/>
      <c r="H493" s="103"/>
      <c r="I493" s="104"/>
      <c r="J493" s="104"/>
      <c r="K493" s="104">
        <v>9</v>
      </c>
      <c r="L493" s="150">
        <v>42277</v>
      </c>
      <c r="M493" s="144" t="s">
        <v>960</v>
      </c>
      <c r="N493" s="144"/>
      <c r="O493" s="104" t="s">
        <v>79</v>
      </c>
      <c r="P493" s="104" t="s">
        <v>79</v>
      </c>
      <c r="Q493" s="104">
        <v>10</v>
      </c>
      <c r="R493" s="104" t="s">
        <v>94</v>
      </c>
      <c r="S493" s="104">
        <v>6</v>
      </c>
      <c r="T493" s="104" t="s">
        <v>94</v>
      </c>
      <c r="U493" s="121" t="s">
        <v>961</v>
      </c>
    </row>
    <row r="494" ht="13.5" spans="1:21">
      <c r="A494" s="102">
        <v>485</v>
      </c>
      <c r="B494" s="103" t="str">
        <f>[2]按行政村汇总!A496</f>
        <v>源东</v>
      </c>
      <c r="C494" s="103">
        <v>8</v>
      </c>
      <c r="D494" s="103" t="s">
        <v>962</v>
      </c>
      <c r="E494" s="103" t="s">
        <v>73</v>
      </c>
      <c r="F494" s="104"/>
      <c r="G494" s="104"/>
      <c r="H494" s="103" t="s">
        <v>901</v>
      </c>
      <c r="I494" s="104" t="s">
        <v>75</v>
      </c>
      <c r="J494" s="104"/>
      <c r="K494" s="104">
        <v>10</v>
      </c>
      <c r="L494" s="151">
        <v>42307</v>
      </c>
      <c r="M494" s="119" t="s">
        <v>963</v>
      </c>
      <c r="N494" s="119"/>
      <c r="O494" s="104" t="s">
        <v>79</v>
      </c>
      <c r="P494" s="104" t="s">
        <v>79</v>
      </c>
      <c r="Q494" s="104">
        <v>11</v>
      </c>
      <c r="R494" s="104" t="s">
        <v>88</v>
      </c>
      <c r="S494" s="104"/>
      <c r="T494" s="104"/>
      <c r="U494" s="121"/>
    </row>
    <row r="495" ht="13.5" spans="1:21">
      <c r="A495" s="102">
        <v>488</v>
      </c>
      <c r="B495" s="103" t="str">
        <f>[2]按行政村汇总!A507</f>
        <v>源东</v>
      </c>
      <c r="C495" s="103">
        <v>9</v>
      </c>
      <c r="D495" s="103" t="s">
        <v>964</v>
      </c>
      <c r="E495" s="103" t="s">
        <v>73</v>
      </c>
      <c r="F495" s="104"/>
      <c r="G495" s="104"/>
      <c r="H495" s="103" t="s">
        <v>901</v>
      </c>
      <c r="I495" s="104"/>
      <c r="J495" s="104"/>
      <c r="K495" s="104">
        <v>10</v>
      </c>
      <c r="L495" s="130">
        <v>42307</v>
      </c>
      <c r="M495" s="104" t="s">
        <v>965</v>
      </c>
      <c r="N495" s="104"/>
      <c r="O495" s="104" t="s">
        <v>79</v>
      </c>
      <c r="P495" s="104" t="s">
        <v>79</v>
      </c>
      <c r="Q495" s="104">
        <v>11</v>
      </c>
      <c r="R495" s="104" t="s">
        <v>88</v>
      </c>
      <c r="S495" s="104"/>
      <c r="T495" s="104"/>
      <c r="U495" s="121"/>
    </row>
    <row r="496" ht="36" spans="1:21">
      <c r="A496" s="102">
        <v>496</v>
      </c>
      <c r="B496" s="103" t="str">
        <f>[2]按行政村汇总!A494</f>
        <v>源东</v>
      </c>
      <c r="C496" s="103">
        <v>10</v>
      </c>
      <c r="D496" s="103" t="s">
        <v>966</v>
      </c>
      <c r="E496" s="103"/>
      <c r="F496" s="104"/>
      <c r="G496" s="104"/>
      <c r="H496" s="103"/>
      <c r="I496" s="104"/>
      <c r="J496" s="104"/>
      <c r="K496" s="104">
        <v>10</v>
      </c>
      <c r="L496" s="150">
        <v>42307</v>
      </c>
      <c r="M496" s="144" t="s">
        <v>967</v>
      </c>
      <c r="N496" s="144"/>
      <c r="O496" s="104" t="s">
        <v>79</v>
      </c>
      <c r="P496" s="104" t="s">
        <v>79</v>
      </c>
      <c r="Q496" s="104">
        <v>11</v>
      </c>
      <c r="R496" s="104" t="s">
        <v>94</v>
      </c>
      <c r="S496" s="104">
        <v>6</v>
      </c>
      <c r="T496" s="104" t="s">
        <v>81</v>
      </c>
      <c r="U496" s="123" t="s">
        <v>968</v>
      </c>
    </row>
    <row r="497" ht="13.5" hidden="1" spans="1:21">
      <c r="A497" s="102">
        <v>486</v>
      </c>
      <c r="B497" s="103" t="str">
        <f>[2]按行政村汇总!A512</f>
        <v>源东</v>
      </c>
      <c r="C497" s="103">
        <v>11</v>
      </c>
      <c r="D497" s="103" t="s">
        <v>969</v>
      </c>
      <c r="E497" s="103" t="s">
        <v>73</v>
      </c>
      <c r="F497" s="104"/>
      <c r="G497" s="104"/>
      <c r="H497" s="103" t="s">
        <v>901</v>
      </c>
      <c r="I497" s="104" t="s">
        <v>75</v>
      </c>
      <c r="J497" s="104"/>
      <c r="K497" s="104">
        <v>11</v>
      </c>
      <c r="L497" s="130">
        <v>42338</v>
      </c>
      <c r="M497" s="104" t="s">
        <v>970</v>
      </c>
      <c r="N497" s="104"/>
      <c r="O497" s="104"/>
      <c r="P497" s="104"/>
      <c r="Q497" s="104"/>
      <c r="R497" s="104"/>
      <c r="S497" s="104"/>
      <c r="T497" s="104"/>
      <c r="U497" s="121"/>
    </row>
    <row r="498" ht="24" hidden="1" spans="1:21">
      <c r="A498" s="102">
        <v>484</v>
      </c>
      <c r="B498" s="103" t="str">
        <f>[2]按行政村汇总!A505</f>
        <v>源东</v>
      </c>
      <c r="C498" s="103">
        <v>12</v>
      </c>
      <c r="D498" s="103" t="s">
        <v>971</v>
      </c>
      <c r="E498" s="103" t="s">
        <v>73</v>
      </c>
      <c r="F498" s="104" t="s">
        <v>57</v>
      </c>
      <c r="G498" s="104"/>
      <c r="H498" s="103"/>
      <c r="I498" s="104"/>
      <c r="J498" s="104"/>
      <c r="K498" s="104">
        <v>11</v>
      </c>
      <c r="L498" s="130">
        <v>42338</v>
      </c>
      <c r="M498" s="104" t="s">
        <v>972</v>
      </c>
      <c r="N498" s="104"/>
      <c r="O498" s="104"/>
      <c r="P498" s="104"/>
      <c r="Q498" s="104"/>
      <c r="R498" s="104"/>
      <c r="S498" s="104"/>
      <c r="T498" s="104"/>
      <c r="U498" s="121"/>
    </row>
    <row r="499" ht="13.5" hidden="1" spans="1:21">
      <c r="A499" s="102">
        <v>500</v>
      </c>
      <c r="B499" s="103" t="str">
        <f>[2]按行政村汇总!A500</f>
        <v>源东</v>
      </c>
      <c r="C499" s="103">
        <v>13</v>
      </c>
      <c r="D499" s="103" t="s">
        <v>973</v>
      </c>
      <c r="E499" s="103"/>
      <c r="F499" s="104"/>
      <c r="G499" s="104"/>
      <c r="H499" s="103"/>
      <c r="I499" s="104"/>
      <c r="J499" s="104"/>
      <c r="K499" s="104">
        <v>11</v>
      </c>
      <c r="L499" s="130">
        <v>42338</v>
      </c>
      <c r="M499" s="104" t="s">
        <v>960</v>
      </c>
      <c r="N499" s="104"/>
      <c r="O499" s="104"/>
      <c r="P499" s="104"/>
      <c r="Q499" s="104"/>
      <c r="R499" s="104"/>
      <c r="S499" s="104"/>
      <c r="T499" s="104"/>
      <c r="U499" s="121"/>
    </row>
    <row r="500" ht="24" spans="1:21">
      <c r="A500" s="102">
        <v>497</v>
      </c>
      <c r="B500" s="103" t="str">
        <f>[2]按行政村汇总!A495</f>
        <v>源东</v>
      </c>
      <c r="C500" s="103">
        <v>14</v>
      </c>
      <c r="D500" s="103" t="s">
        <v>974</v>
      </c>
      <c r="E500" s="103"/>
      <c r="F500" s="104"/>
      <c r="G500" s="104"/>
      <c r="H500" s="103"/>
      <c r="I500" s="104"/>
      <c r="J500" s="104"/>
      <c r="K500" s="104">
        <v>11</v>
      </c>
      <c r="L500" s="130">
        <v>42338</v>
      </c>
      <c r="M500" s="104" t="s">
        <v>975</v>
      </c>
      <c r="N500" s="104"/>
      <c r="O500" s="104" t="s">
        <v>79</v>
      </c>
      <c r="P500" s="104" t="s">
        <v>79</v>
      </c>
      <c r="Q500" s="104">
        <v>10</v>
      </c>
      <c r="R500" s="104" t="s">
        <v>94</v>
      </c>
      <c r="S500" s="104">
        <v>6</v>
      </c>
      <c r="T500" s="104" t="s">
        <v>94</v>
      </c>
      <c r="U500" s="123" t="s">
        <v>976</v>
      </c>
    </row>
    <row r="501" ht="24" spans="1:21">
      <c r="A501" s="102">
        <v>492</v>
      </c>
      <c r="B501" s="103" t="str">
        <f>[2]按行政村汇总!A489</f>
        <v>源东</v>
      </c>
      <c r="C501" s="103">
        <v>15</v>
      </c>
      <c r="D501" s="103" t="s">
        <v>977</v>
      </c>
      <c r="E501" s="103"/>
      <c r="F501" s="104"/>
      <c r="G501" s="104"/>
      <c r="H501" s="103"/>
      <c r="I501" s="104"/>
      <c r="J501" s="104"/>
      <c r="K501" s="104">
        <v>11</v>
      </c>
      <c r="L501" s="130">
        <v>42338</v>
      </c>
      <c r="M501" s="104"/>
      <c r="N501" s="104"/>
      <c r="O501" s="104" t="s">
        <v>79</v>
      </c>
      <c r="P501" s="104"/>
      <c r="Q501" s="104">
        <v>11</v>
      </c>
      <c r="R501" s="104" t="s">
        <v>88</v>
      </c>
      <c r="S501" s="104"/>
      <c r="T501" s="104"/>
      <c r="U501" s="122" t="s">
        <v>978</v>
      </c>
    </row>
    <row r="502" ht="13.5" spans="1:21">
      <c r="A502" s="102">
        <v>493</v>
      </c>
      <c r="B502" s="103" t="str">
        <f>[2]按行政村汇总!A491</f>
        <v>源东</v>
      </c>
      <c r="C502" s="103">
        <v>16</v>
      </c>
      <c r="D502" s="103" t="s">
        <v>979</v>
      </c>
      <c r="E502" s="103"/>
      <c r="F502" s="104"/>
      <c r="G502" s="104"/>
      <c r="H502" s="103"/>
      <c r="I502" s="104"/>
      <c r="J502" s="104"/>
      <c r="K502" s="104">
        <v>11</v>
      </c>
      <c r="L502" s="130">
        <v>42338</v>
      </c>
      <c r="M502" s="104"/>
      <c r="N502" s="104"/>
      <c r="O502" s="104" t="s">
        <v>79</v>
      </c>
      <c r="P502" s="104" t="s">
        <v>79</v>
      </c>
      <c r="Q502" s="104">
        <v>11</v>
      </c>
      <c r="R502" s="104" t="s">
        <v>88</v>
      </c>
      <c r="S502" s="104"/>
      <c r="T502" s="104"/>
      <c r="U502" s="124"/>
    </row>
    <row r="503" ht="13.5" hidden="1" spans="1:21">
      <c r="A503" s="102">
        <v>494</v>
      </c>
      <c r="B503" s="103" t="str">
        <f>[2]按行政村汇总!A492</f>
        <v>源东</v>
      </c>
      <c r="C503" s="103">
        <v>17</v>
      </c>
      <c r="D503" s="103" t="s">
        <v>980</v>
      </c>
      <c r="E503" s="103"/>
      <c r="F503" s="104"/>
      <c r="G503" s="104"/>
      <c r="H503" s="103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  <c r="T503" s="104"/>
      <c r="U503" s="121"/>
    </row>
    <row r="504" ht="13.5" hidden="1" spans="1:21">
      <c r="A504" s="102">
        <v>495</v>
      </c>
      <c r="B504" s="103" t="str">
        <f>[2]按行政村汇总!A493</f>
        <v>源东</v>
      </c>
      <c r="C504" s="103">
        <v>18</v>
      </c>
      <c r="D504" s="103" t="s">
        <v>589</v>
      </c>
      <c r="E504" s="103"/>
      <c r="F504" s="104"/>
      <c r="G504" s="104"/>
      <c r="H504" s="103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  <c r="T504" s="104"/>
      <c r="U504" s="124"/>
    </row>
    <row r="505" ht="13.5" hidden="1" spans="1:21">
      <c r="A505" s="102">
        <v>498</v>
      </c>
      <c r="B505" s="103" t="str">
        <f>[2]按行政村汇总!A498</f>
        <v>源东</v>
      </c>
      <c r="C505" s="103">
        <v>19</v>
      </c>
      <c r="D505" s="103" t="s">
        <v>981</v>
      </c>
      <c r="E505" s="103"/>
      <c r="F505" s="104"/>
      <c r="G505" s="104"/>
      <c r="H505" s="103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  <c r="T505" s="104"/>
      <c r="U505" s="121"/>
    </row>
    <row r="506" ht="13.5" hidden="1" spans="1:21">
      <c r="A506" s="102">
        <v>499</v>
      </c>
      <c r="B506" s="103" t="str">
        <f>[2]按行政村汇总!A499</f>
        <v>源东</v>
      </c>
      <c r="C506" s="103">
        <v>20</v>
      </c>
      <c r="D506" s="103" t="s">
        <v>982</v>
      </c>
      <c r="E506" s="103"/>
      <c r="F506" s="104"/>
      <c r="G506" s="104"/>
      <c r="H506" s="103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104"/>
      <c r="U506" s="121"/>
    </row>
    <row r="507" ht="13.5" hidden="1" spans="1:21">
      <c r="A507" s="102">
        <v>502</v>
      </c>
      <c r="B507" s="103" t="str">
        <f>[2]按行政村汇总!A503</f>
        <v>源东</v>
      </c>
      <c r="C507" s="103">
        <v>21</v>
      </c>
      <c r="D507" s="103" t="s">
        <v>983</v>
      </c>
      <c r="E507" s="103"/>
      <c r="F507" s="104"/>
      <c r="G507" s="104"/>
      <c r="H507" s="103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  <c r="T507" s="104"/>
      <c r="U507" s="121"/>
    </row>
    <row r="508" ht="48" spans="1:21">
      <c r="A508" s="102">
        <v>503</v>
      </c>
      <c r="B508" s="103" t="str">
        <f>[2]按行政村汇总!A504</f>
        <v>源东</v>
      </c>
      <c r="C508" s="103">
        <v>22</v>
      </c>
      <c r="D508" s="103" t="s">
        <v>984</v>
      </c>
      <c r="E508" s="103"/>
      <c r="F508" s="104"/>
      <c r="G508" s="104"/>
      <c r="H508" s="103"/>
      <c r="I508" s="104"/>
      <c r="J508" s="104"/>
      <c r="K508" s="104">
        <v>10</v>
      </c>
      <c r="L508" s="104" t="s">
        <v>124</v>
      </c>
      <c r="M508" s="104"/>
      <c r="N508" s="104"/>
      <c r="O508" s="104" t="s">
        <v>79</v>
      </c>
      <c r="P508" s="104"/>
      <c r="Q508" s="104">
        <v>10</v>
      </c>
      <c r="R508" s="104" t="s">
        <v>94</v>
      </c>
      <c r="S508" s="104"/>
      <c r="T508" s="104"/>
      <c r="U508" s="122" t="s">
        <v>985</v>
      </c>
    </row>
    <row r="509" ht="13.5" spans="1:21">
      <c r="A509" s="102">
        <v>504</v>
      </c>
      <c r="B509" s="103" t="str">
        <f>[2]按行政村汇总!A506</f>
        <v>源东</v>
      </c>
      <c r="C509" s="103">
        <v>23</v>
      </c>
      <c r="D509" s="103" t="s">
        <v>986</v>
      </c>
      <c r="E509" s="103"/>
      <c r="F509" s="104"/>
      <c r="G509" s="104"/>
      <c r="H509" s="103"/>
      <c r="I509" s="104"/>
      <c r="J509" s="104"/>
      <c r="K509" s="104">
        <v>12</v>
      </c>
      <c r="L509" s="104"/>
      <c r="M509" s="104"/>
      <c r="N509" s="104"/>
      <c r="O509" s="104" t="s">
        <v>79</v>
      </c>
      <c r="P509" s="104"/>
      <c r="Q509" s="104">
        <v>12</v>
      </c>
      <c r="R509" s="104" t="s">
        <v>303</v>
      </c>
      <c r="S509" s="104"/>
      <c r="T509" s="104"/>
      <c r="U509" s="124" t="s">
        <v>987</v>
      </c>
    </row>
    <row r="510" ht="13.5" spans="1:21">
      <c r="A510" s="102">
        <v>505</v>
      </c>
      <c r="B510" s="103" t="str">
        <f>[2]按行政村汇总!A508</f>
        <v>源东</v>
      </c>
      <c r="C510" s="103">
        <v>24</v>
      </c>
      <c r="D510" s="103" t="s">
        <v>988</v>
      </c>
      <c r="E510" s="103"/>
      <c r="F510" s="104"/>
      <c r="G510" s="104"/>
      <c r="H510" s="103"/>
      <c r="I510" s="104"/>
      <c r="J510" s="104"/>
      <c r="K510" s="104">
        <v>10</v>
      </c>
      <c r="L510" s="104" t="s">
        <v>124</v>
      </c>
      <c r="M510" s="104"/>
      <c r="N510" s="104"/>
      <c r="O510" s="104" t="s">
        <v>79</v>
      </c>
      <c r="P510" s="104" t="s">
        <v>79</v>
      </c>
      <c r="Q510" s="104">
        <v>10</v>
      </c>
      <c r="R510" s="104" t="s">
        <v>94</v>
      </c>
      <c r="S510" s="104">
        <v>6</v>
      </c>
      <c r="T510" s="104" t="s">
        <v>94</v>
      </c>
      <c r="U510" s="124"/>
    </row>
    <row r="511" ht="13.5" spans="1:21">
      <c r="A511" s="102">
        <v>507</v>
      </c>
      <c r="B511" s="103" t="str">
        <f>[2]按行政村汇总!A510</f>
        <v>源东</v>
      </c>
      <c r="C511" s="103">
        <v>25</v>
      </c>
      <c r="D511" s="103" t="s">
        <v>989</v>
      </c>
      <c r="E511" s="103"/>
      <c r="F511" s="104"/>
      <c r="G511" s="104"/>
      <c r="H511" s="103"/>
      <c r="I511" s="104"/>
      <c r="J511" s="104"/>
      <c r="K511" s="104">
        <v>10</v>
      </c>
      <c r="L511" s="104" t="s">
        <v>124</v>
      </c>
      <c r="M511" s="104"/>
      <c r="N511" s="104"/>
      <c r="O511" s="104" t="s">
        <v>79</v>
      </c>
      <c r="P511" s="104" t="s">
        <v>79</v>
      </c>
      <c r="Q511" s="104">
        <v>10</v>
      </c>
      <c r="R511" s="104" t="s">
        <v>94</v>
      </c>
      <c r="S511" s="104">
        <v>6</v>
      </c>
      <c r="T511" s="104" t="s">
        <v>94</v>
      </c>
      <c r="U511" s="124"/>
    </row>
    <row r="512" ht="13.5" spans="1:21">
      <c r="A512" s="102">
        <v>508</v>
      </c>
      <c r="B512" s="103" t="str">
        <f>[2]按行政村汇总!A511</f>
        <v>源东</v>
      </c>
      <c r="C512" s="103">
        <v>26</v>
      </c>
      <c r="D512" s="103" t="s">
        <v>990</v>
      </c>
      <c r="E512" s="103"/>
      <c r="F512" s="104"/>
      <c r="G512" s="104"/>
      <c r="H512" s="103"/>
      <c r="I512" s="104"/>
      <c r="J512" s="104"/>
      <c r="K512" s="104">
        <v>11</v>
      </c>
      <c r="L512" s="104" t="s">
        <v>151</v>
      </c>
      <c r="M512" s="104"/>
      <c r="N512" s="104"/>
      <c r="O512" s="104" t="s">
        <v>79</v>
      </c>
      <c r="P512" s="104" t="s">
        <v>79</v>
      </c>
      <c r="Q512" s="104">
        <v>11</v>
      </c>
      <c r="R512" s="104" t="s">
        <v>88</v>
      </c>
      <c r="S512" s="104"/>
      <c r="T512" s="104"/>
      <c r="U512" s="121"/>
    </row>
    <row r="513" ht="13.5" hidden="1" spans="1:21">
      <c r="A513" s="102">
        <v>509</v>
      </c>
      <c r="B513" s="103" t="str">
        <f>[2]按行政村汇总!A513</f>
        <v>源东</v>
      </c>
      <c r="C513" s="103">
        <v>27</v>
      </c>
      <c r="D513" s="103" t="s">
        <v>991</v>
      </c>
      <c r="E513" s="103"/>
      <c r="F513" s="104"/>
      <c r="G513" s="104"/>
      <c r="H513" s="103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104"/>
      <c r="U513" s="121"/>
    </row>
    <row r="514" ht="24" spans="1:21">
      <c r="A514" s="102">
        <v>511</v>
      </c>
      <c r="B514" s="103" t="str">
        <f>[2]按行政村汇总!A516</f>
        <v>源东</v>
      </c>
      <c r="C514" s="103">
        <v>28</v>
      </c>
      <c r="D514" s="103" t="s">
        <v>992</v>
      </c>
      <c r="E514" s="103"/>
      <c r="F514" s="104"/>
      <c r="G514" s="104"/>
      <c r="H514" s="103"/>
      <c r="I514" s="104"/>
      <c r="J514" s="104"/>
      <c r="K514" s="104">
        <v>12</v>
      </c>
      <c r="L514" s="104"/>
      <c r="M514" s="104"/>
      <c r="N514" s="104"/>
      <c r="O514" s="104" t="s">
        <v>79</v>
      </c>
      <c r="P514" s="104"/>
      <c r="Q514" s="104">
        <v>12</v>
      </c>
      <c r="R514" s="104" t="s">
        <v>303</v>
      </c>
      <c r="S514" s="104"/>
      <c r="T514" s="104"/>
      <c r="U514" s="121" t="s">
        <v>993</v>
      </c>
    </row>
  </sheetData>
  <autoFilter ref="A3:U514">
    <filterColumn colId="14">
      <customFilters>
        <customFilter operator="notEqual" val=""/>
      </customFilters>
    </filterColumn>
  </autoFilter>
  <mergeCells count="1">
    <mergeCell ref="A1:U1"/>
  </mergeCells>
  <conditionalFormatting sqref="F4:G514 I289:K494 I499:K499 O499:T499 I510:T512 I509:K509 O509:T509 I514:T514 I513:K513 O513:T513 I67:K225 I24:J66 I496:T498 N24:T66 O494:Q494 I495:Q495 R494:T495 I500:T508 I226:T228 I230:T288 I229:M229 I4:T23 O67:T225 O229:T229 O289:T493">
    <cfRule type="cellIs" dxfId="0" priority="1" stopIfTrue="1" operator="equal">
      <formula>"不达标"</formula>
    </cfRule>
  </conditionalFormatting>
  <conditionalFormatting sqref="H11 H20 H23 H25 H41 H49 H52 H60 H76 H78:H79 H86 H95 H100:H102 H105 H192">
    <cfRule type="cellIs" dxfId="1" priority="2" stopIfTrue="1" operator="equal">
      <formula>"不达标"</formula>
    </cfRule>
  </conditionalFormatting>
  <conditionalFormatting sqref="H375 H394 H414 H443">
    <cfRule type="cellIs" dxfId="2" priority="3" stopIfTrue="1" operator="equal">
      <formula>"不达标"</formula>
    </cfRule>
  </conditionalFormatting>
  <conditionalFormatting sqref="L202:N204 L206:N211 L205:M205 L213:N225 L212:M212">
    <cfRule type="cellIs" dxfId="3" priority="4" stopIfTrue="1" operator="equal">
      <formula>"不达标"</formula>
    </cfRule>
  </conditionalFormatting>
  <conditionalFormatting sqref="M323:N324 L348:N348 M349:N355 L356:N360 M361:N361 L362:N363 M364:N366 L367:N369 M370:N370 M328:N343 M325:M327 M345:N347 M344">
    <cfRule type="cellIs" dxfId="4" priority="5" stopIfTrue="1" operator="equal">
      <formula>"不达标"</formula>
    </cfRule>
  </conditionalFormatting>
  <conditionalFormatting sqref="L107:N131">
    <cfRule type="cellIs" dxfId="5" priority="6" stopIfTrue="1" operator="equal">
      <formula>"不达标"</formula>
    </cfRule>
  </conditionalFormatting>
  <conditionalFormatting sqref="M371:N386 L387:N387 L397:N403 M404:N405 L406:N429 M430:N431 L432:N433 M434:N434 L435:N454 M388:N396">
    <cfRule type="cellIs" dxfId="6" priority="7" stopIfTrue="1" operator="equal">
      <formula>"不达标"</formula>
    </cfRule>
  </conditionalFormatting>
  <conditionalFormatting sqref="L434 L404:L405 L430:L431 L371:L386 L389:L396">
    <cfRule type="cellIs" dxfId="7" priority="8" stopIfTrue="1" operator="equal">
      <formula>"不达标"</formula>
    </cfRule>
  </conditionalFormatting>
  <conditionalFormatting sqref="L167:N201">
    <cfRule type="cellIs" dxfId="8" priority="9" stopIfTrue="1" operator="equal">
      <formula>"不达标"</formula>
    </cfRule>
  </conditionalFormatting>
  <conditionalFormatting sqref="L289:N322">
    <cfRule type="cellIs" dxfId="9" priority="10" stopIfTrue="1" operator="equal">
      <formula>"不达标"</formula>
    </cfRule>
  </conditionalFormatting>
  <conditionalFormatting sqref="L487:N494">
    <cfRule type="cellIs" dxfId="10" priority="11" stopIfTrue="1" operator="equal">
      <formula>"不达标"</formula>
    </cfRule>
  </conditionalFormatting>
  <conditionalFormatting sqref="L67:N106 N205 N212 N229 N325:N327 N344">
    <cfRule type="cellIs" dxfId="11" priority="12" stopIfTrue="1" operator="equal">
      <formula>"不达标"</formula>
    </cfRule>
  </conditionalFormatting>
  <conditionalFormatting sqref="L455:N486">
    <cfRule type="cellIs" dxfId="12" priority="13" stopIfTrue="1" operator="equal">
      <formula>"不达标"</formula>
    </cfRule>
  </conditionalFormatting>
  <conditionalFormatting sqref="M132:N135 M137:N166 L132:L166">
    <cfRule type="cellIs" dxfId="13" priority="14" stopIfTrue="1" operator="equal">
      <formula>"不达标"</formula>
    </cfRule>
  </conditionalFormatting>
  <conditionalFormatting sqref="M136:N136">
    <cfRule type="cellIs" dxfId="14" priority="15" stopIfTrue="1" operator="equal">
      <formula>"不达标"</formula>
    </cfRule>
  </conditionalFormatting>
  <conditionalFormatting sqref="K66:M66 K24:M27 K28:L28 K29:M29 K30:L30 K31:M34 K35:L35 K36:M37 K38:L38 K50:L50 K51:M54 K55:L56 K57:M58 K59:L65 K39:M49">
    <cfRule type="cellIs" dxfId="15" priority="16" stopIfTrue="1" operator="equal">
      <formula>"不达标"</formula>
    </cfRule>
  </conditionalFormatting>
  <conditionalFormatting sqref="L388">
    <cfRule type="cellIs" dxfId="16" priority="17" stopIfTrue="1" operator="equal">
      <formula>"不达标"</formula>
    </cfRule>
  </conditionalFormatting>
  <dataValidations count="2">
    <dataValidation type="list" allowBlank="1" showInputMessage="1" showErrorMessage="1" sqref="H24 H77 H4:H10 H12:H19 H21:H22 H26:H40 H42:H48 H50:H51 H53:H59 H61:H75 H80:H85 H87:H94 H96:H99 H103:H104 H106:H191 H193:H374 H376:H393 H395:H413 H415:H442">
      <formula1>INDIRECT(D1048070)</formula1>
    </dataValidation>
    <dataValidation type="list" allowBlank="1" showInputMessage="1" showErrorMessage="1" sqref="H444:H514 D4:E514">
      <formula1>INDIRECT(C1048070)</formula1>
    </dataValidation>
  </dataValidations>
  <printOptions horizontalCentered="1"/>
  <pageMargins left="0.314583333333333" right="0.314583333333333" top="0.629861111111111" bottom="0.629861111111111" header="0.314583333333333" footer="0.314583333333333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2"/>
  <sheetViews>
    <sheetView workbookViewId="0">
      <pane ySplit="5" topLeftCell="A9" activePane="bottomLeft" state="frozen"/>
      <selection/>
      <selection pane="bottomLeft" activeCell="N12" sqref="N12"/>
    </sheetView>
  </sheetViews>
  <sheetFormatPr defaultColWidth="9" defaultRowHeight="13.5"/>
  <cols>
    <col min="1" max="1" width="3.25" customWidth="1"/>
    <col min="2" max="2" width="3.5" customWidth="1"/>
    <col min="3" max="3" width="5.625" customWidth="1"/>
    <col min="4" max="4" width="5.125" customWidth="1"/>
    <col min="5" max="5" width="7.25" customWidth="1"/>
    <col min="6" max="7" width="4.625" customWidth="1"/>
    <col min="8" max="8" width="7.375" customWidth="1"/>
    <col min="9" max="9" width="4.875" customWidth="1"/>
    <col min="10" max="10" width="5.75" customWidth="1"/>
    <col min="11" max="11" width="7.5" customWidth="1"/>
    <col min="12" max="12" width="5.75" customWidth="1"/>
    <col min="13" max="13" width="5.75" hidden="1" customWidth="1"/>
    <col min="14" max="14" width="30.875" style="53" customWidth="1"/>
  </cols>
  <sheetData>
    <row r="1" ht="45.75" customHeight="1" spans="1:14">
      <c r="A1" s="54" t="s">
        <v>994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15" customHeight="1" spans="3:14">
      <c r="C2" s="55"/>
      <c r="D2" s="55"/>
      <c r="L2" s="77">
        <v>12</v>
      </c>
      <c r="M2" s="78"/>
      <c r="N2" s="79" t="s">
        <v>26</v>
      </c>
    </row>
    <row r="3" spans="1:14">
      <c r="A3" s="56" t="s">
        <v>1</v>
      </c>
      <c r="B3" s="56" t="s">
        <v>27</v>
      </c>
      <c r="C3" s="57" t="s">
        <v>28</v>
      </c>
      <c r="D3" s="58" t="s">
        <v>29</v>
      </c>
      <c r="E3" s="58"/>
      <c r="F3" s="58"/>
      <c r="G3" s="58" t="s">
        <v>30</v>
      </c>
      <c r="H3" s="58"/>
      <c r="I3" s="58"/>
      <c r="J3" s="80" t="s">
        <v>31</v>
      </c>
      <c r="K3" s="58"/>
      <c r="L3" s="58"/>
      <c r="M3" s="58"/>
      <c r="N3" s="56" t="s">
        <v>8</v>
      </c>
    </row>
    <row r="4" spans="1:14">
      <c r="A4" s="56"/>
      <c r="B4" s="58"/>
      <c r="C4" s="59"/>
      <c r="D4" s="27" t="s">
        <v>32</v>
      </c>
      <c r="E4" s="27"/>
      <c r="F4" s="27" t="s">
        <v>33</v>
      </c>
      <c r="G4" s="58" t="s">
        <v>32</v>
      </c>
      <c r="H4" s="58"/>
      <c r="I4" s="58" t="s">
        <v>33</v>
      </c>
      <c r="J4" s="80" t="s">
        <v>32</v>
      </c>
      <c r="K4" s="58"/>
      <c r="L4" s="58" t="s">
        <v>33</v>
      </c>
      <c r="M4" s="58"/>
      <c r="N4" s="56"/>
    </row>
    <row r="5" spans="1:14">
      <c r="A5" s="56"/>
      <c r="B5" s="58"/>
      <c r="C5" s="60"/>
      <c r="D5" s="58" t="s">
        <v>34</v>
      </c>
      <c r="E5" s="58" t="s">
        <v>35</v>
      </c>
      <c r="F5" s="58" t="s">
        <v>34</v>
      </c>
      <c r="G5" s="58" t="s">
        <v>34</v>
      </c>
      <c r="H5" s="58" t="s">
        <v>35</v>
      </c>
      <c r="I5" s="58" t="s">
        <v>34</v>
      </c>
      <c r="J5" s="80" t="s">
        <v>34</v>
      </c>
      <c r="K5" s="58" t="s">
        <v>35</v>
      </c>
      <c r="L5" s="58" t="s">
        <v>34</v>
      </c>
      <c r="M5" s="58" t="s">
        <v>35</v>
      </c>
      <c r="N5" s="56"/>
    </row>
    <row r="6" ht="27.75" customHeight="1" spans="1:14">
      <c r="A6" s="61" t="s">
        <v>9</v>
      </c>
      <c r="B6" s="62">
        <f>COUNTIFS(无违建村!$B$4:$B$514,$A6)</f>
        <v>63</v>
      </c>
      <c r="C6" s="63" t="s">
        <v>36</v>
      </c>
      <c r="D6" s="63">
        <f>COUNTIFS(无违建村!$B$4:$B$514,$A6,无违建村!$E$4:$E$514,"*")</f>
        <v>20</v>
      </c>
      <c r="E6" s="64">
        <f>D6/B6</f>
        <v>0.317460317460317</v>
      </c>
      <c r="F6" s="63">
        <f>COUNTIFS(无违建村!$B$4:$B$514,$A6,无违建村!$E$4:$E$514,"*",无违建村!$K$4:$K$514,$L$2)</f>
        <v>0</v>
      </c>
      <c r="G6" s="63">
        <f>COUNTIFS(无违建村!$B$4:$B$514,$A6,无违建村!$E$4:$E$514,"",无违建村!$K$4:$K$514,"&lt;&gt;")</f>
        <v>28</v>
      </c>
      <c r="H6" s="64">
        <f>G6/B6</f>
        <v>0.444444444444444</v>
      </c>
      <c r="I6" s="63">
        <f>COUNTIFS(无违建村!$B$4:$B$514,$A6,无违建村!$E$4:$E$514,"",无违建村!$K$4:$K$514,$L$2,无违建村!$K$4:$K$514,"&lt;&gt;")</f>
        <v>2</v>
      </c>
      <c r="J6" s="81">
        <f>D6+G6</f>
        <v>48</v>
      </c>
      <c r="K6" s="82">
        <f>J6/B6</f>
        <v>0.761904761904762</v>
      </c>
      <c r="L6" s="63">
        <f>F6+I6</f>
        <v>2</v>
      </c>
      <c r="M6" s="83">
        <f>L6/B6</f>
        <v>0.0317460317460317</v>
      </c>
      <c r="N6" s="84" t="s">
        <v>995</v>
      </c>
    </row>
    <row r="7" ht="100.5" customHeight="1" spans="1:14">
      <c r="A7" s="65"/>
      <c r="B7" s="66"/>
      <c r="C7" s="67" t="s">
        <v>37</v>
      </c>
      <c r="D7" s="67">
        <f>COUNTIFS(无违建村!$B$4:$B$514,$A6,无违建村!$E$4:$E$514,"*",无违建村!$O$4:$O$514,"&lt;&gt;")</f>
        <v>11</v>
      </c>
      <c r="E7" s="68">
        <f>D7/B6</f>
        <v>0.174603174603175</v>
      </c>
      <c r="F7" s="67">
        <f>COUNTIFS(无违建村!$B$4:$B$514,$A6,无违建村!$E$4:$E$514,"*",无违建村!$Q$4:$Q$514,$L$2,无违建村!$O$4:$O$514,"&lt;&gt;")</f>
        <v>2</v>
      </c>
      <c r="G7" s="67">
        <f>COUNTIFS(无违建村!$B$4:$B$514,$A6,无违建村!$E$4:$E$514,"",无违建村!$K$4:$K$514,"&lt;&gt;",无违建村!$Q$4:$Q$514,"&lt;&gt;")</f>
        <v>14</v>
      </c>
      <c r="H7" s="68">
        <f>G7/B6</f>
        <v>0.222222222222222</v>
      </c>
      <c r="I7" s="67">
        <f>COUNTIFS(无违建村!$B$4:$B$514,$A6,无违建村!$E$4:$E$514,"",无违建村!$Q$4:$Q$514,$L$2,无违建村!$K$4:$K$514,"&lt;&gt;",无违建村!$O$4:$O$514,"&lt;&gt;")</f>
        <v>4</v>
      </c>
      <c r="J7" s="85">
        <f t="shared" ref="J7:J29" si="0">D7+G7</f>
        <v>25</v>
      </c>
      <c r="K7" s="86">
        <f>J7/B6</f>
        <v>0.396825396825397</v>
      </c>
      <c r="L7" s="67">
        <f t="shared" ref="L7:L29" si="1">F7+I7</f>
        <v>6</v>
      </c>
      <c r="M7" s="87">
        <f>L7/B6</f>
        <v>0.0952380952380952</v>
      </c>
      <c r="N7" s="88" t="s">
        <v>996</v>
      </c>
    </row>
    <row r="8" ht="31.5" customHeight="1" spans="1:14">
      <c r="A8" s="61" t="s">
        <v>10</v>
      </c>
      <c r="B8" s="62">
        <f>COUNTIFS(无违建村!$B$4:$B$514,$A8)</f>
        <v>40</v>
      </c>
      <c r="C8" s="63" t="s">
        <v>36</v>
      </c>
      <c r="D8" s="63">
        <f>COUNTIFS(无违建村!$B$4:$B$514,$A8,无违建村!$E$4:$E$514,"*")</f>
        <v>21</v>
      </c>
      <c r="E8" s="64">
        <f t="shared" ref="E8" si="2">D8/B8</f>
        <v>0.525</v>
      </c>
      <c r="F8" s="63">
        <f>COUNTIFS(无违建村!$B$4:$B$514,$A8,无违建村!$E$4:$E$514,"*",无违建村!$K$4:$K$514,$L$2)</f>
        <v>6</v>
      </c>
      <c r="G8" s="63">
        <f>COUNTIFS(无违建村!$B$4:$B$514,$A8,无违建村!$E$4:$E$514,"",无违建村!$K$4:$K$514,"&lt;&gt;")</f>
        <v>19</v>
      </c>
      <c r="H8" s="64">
        <f t="shared" ref="H8" si="3">G8/B8</f>
        <v>0.475</v>
      </c>
      <c r="I8" s="63">
        <f>COUNTIFS(无违建村!$B$4:$B$514,$A8,无违建村!$E$4:$E$514,"",无违建村!$K$4:$K$514,$L$2,无违建村!$K$4:$K$514,"&lt;&gt;")</f>
        <v>5</v>
      </c>
      <c r="J8" s="81">
        <f t="shared" si="0"/>
        <v>40</v>
      </c>
      <c r="K8" s="82">
        <f t="shared" ref="K8" si="4">J8/B8</f>
        <v>1</v>
      </c>
      <c r="L8" s="63">
        <f t="shared" si="1"/>
        <v>11</v>
      </c>
      <c r="M8" s="83">
        <f t="shared" ref="M8" si="5">L8/B8</f>
        <v>0.275</v>
      </c>
      <c r="N8" s="89" t="s">
        <v>997</v>
      </c>
    </row>
    <row r="9" ht="64.5" customHeight="1" spans="1:14">
      <c r="A9" s="65"/>
      <c r="B9" s="66"/>
      <c r="C9" s="67" t="s">
        <v>37</v>
      </c>
      <c r="D9" s="67">
        <f>COUNTIFS(无违建村!$B$4:$B$514,$A8,无违建村!$E$4:$E$514,"*",无违建村!$O$4:$O$514,"&lt;&gt;")</f>
        <v>9</v>
      </c>
      <c r="E9" s="68">
        <f t="shared" ref="E9" si="6">D9/B8</f>
        <v>0.225</v>
      </c>
      <c r="F9" s="67">
        <f>COUNTIFS(无违建村!$B$4:$B$514,$A8,无违建村!$E$4:$E$514,"*",无违建村!$Q$4:$Q$514,$L$2,无违建村!$O$4:$O$514,"&lt;&gt;")</f>
        <v>2</v>
      </c>
      <c r="G9" s="67">
        <f>COUNTIFS(无违建村!$B$4:$B$514,$A8,无违建村!$E$4:$E$514,"",无违建村!$K$4:$K$514,"&lt;&gt;",无违建村!$Q$4:$Q$514,"&lt;&gt;")</f>
        <v>4</v>
      </c>
      <c r="H9" s="68">
        <f t="shared" ref="H9" si="7">G9/B8</f>
        <v>0.1</v>
      </c>
      <c r="I9" s="67">
        <f>COUNTIFS(无违建村!$B$4:$B$514,$A8,无违建村!$E$4:$E$514,"",无违建村!$Q$4:$Q$514,$L$2,无违建村!$K$4:$K$514,"&lt;&gt;",无违建村!$O$4:$O$514,"&lt;&gt;")</f>
        <v>0</v>
      </c>
      <c r="J9" s="85">
        <f t="shared" si="0"/>
        <v>13</v>
      </c>
      <c r="K9" s="86">
        <f t="shared" ref="K9" si="8">J9/B8</f>
        <v>0.325</v>
      </c>
      <c r="L9" s="67">
        <f t="shared" si="1"/>
        <v>2</v>
      </c>
      <c r="M9" s="87">
        <f t="shared" ref="M9" si="9">L9/B8</f>
        <v>0.05</v>
      </c>
      <c r="N9" s="90" t="s">
        <v>998</v>
      </c>
    </row>
    <row r="10" ht="31.5" customHeight="1" spans="1:14">
      <c r="A10" s="61" t="s">
        <v>11</v>
      </c>
      <c r="B10" s="62">
        <f>COUNTIFS(无违建村!$B$4:$B$514,$A10)</f>
        <v>25</v>
      </c>
      <c r="C10" s="63" t="s">
        <v>36</v>
      </c>
      <c r="D10" s="63">
        <f>COUNTIFS(无违建村!$B$4:$B$514,$A10,无违建村!$E$4:$E$514,"*")</f>
        <v>25</v>
      </c>
      <c r="E10" s="64">
        <f t="shared" ref="E10" si="10">D10/B10</f>
        <v>1</v>
      </c>
      <c r="F10" s="63">
        <f>COUNTIFS(无违建村!$B$4:$B$514,$A10,无违建村!$E$4:$E$514,"*",无违建村!$K$4:$K$514,$L$2)</f>
        <v>4</v>
      </c>
      <c r="G10" s="63"/>
      <c r="H10" s="64"/>
      <c r="I10" s="63"/>
      <c r="J10" s="81">
        <f t="shared" si="0"/>
        <v>25</v>
      </c>
      <c r="K10" s="82">
        <f t="shared" ref="K10" si="11">J10/B10</f>
        <v>1</v>
      </c>
      <c r="L10" s="63">
        <f t="shared" si="1"/>
        <v>4</v>
      </c>
      <c r="M10" s="83">
        <f t="shared" ref="M10" si="12">L10/B10</f>
        <v>0.16</v>
      </c>
      <c r="N10" s="89" t="s">
        <v>999</v>
      </c>
    </row>
    <row r="11" ht="63.75" customHeight="1" spans="1:14">
      <c r="A11" s="65"/>
      <c r="B11" s="66"/>
      <c r="C11" s="67" t="s">
        <v>37</v>
      </c>
      <c r="D11" s="67">
        <f>COUNTIFS(无违建村!$B$4:$B$514,$A10,无违建村!$E$4:$E$514,"*",无违建村!$O$4:$O$514,"&lt;&gt;")</f>
        <v>25</v>
      </c>
      <c r="E11" s="68">
        <f t="shared" ref="E11" si="13">D11/B10</f>
        <v>1</v>
      </c>
      <c r="F11" s="67">
        <f>COUNTIFS(无违建村!$B$4:$B$514,$A10,无违建村!$E$4:$E$514,"*",无违建村!$Q$4:$Q$514,$L$2,无违建村!$O$4:$O$514,"&lt;&gt;")</f>
        <v>13</v>
      </c>
      <c r="G11" s="67"/>
      <c r="H11" s="68"/>
      <c r="I11" s="67"/>
      <c r="J11" s="85">
        <f t="shared" si="0"/>
        <v>25</v>
      </c>
      <c r="K11" s="86">
        <f t="shared" ref="K11" si="14">J11/B10</f>
        <v>1</v>
      </c>
      <c r="L11" s="67">
        <f t="shared" si="1"/>
        <v>13</v>
      </c>
      <c r="M11" s="87">
        <f t="shared" ref="M11" si="15">L11/B10</f>
        <v>0.52</v>
      </c>
      <c r="N11" s="88" t="s">
        <v>1000</v>
      </c>
    </row>
    <row r="12" ht="28.5" customHeight="1" spans="1:14">
      <c r="A12" s="61" t="s">
        <v>13</v>
      </c>
      <c r="B12" s="62">
        <f>COUNTIFS(无违建村!$B$4:$B$514,$A12)</f>
        <v>35</v>
      </c>
      <c r="C12" s="63" t="s">
        <v>36</v>
      </c>
      <c r="D12" s="63">
        <f>COUNTIFS(无违建村!$B$4:$B$514,$A12,无违建村!$E$4:$E$514,"*")</f>
        <v>5</v>
      </c>
      <c r="E12" s="64">
        <f t="shared" ref="E12" si="16">D12/B12</f>
        <v>0.142857142857143</v>
      </c>
      <c r="F12" s="63">
        <f>COUNTIFS(无违建村!$B$4:$B$514,$A12,无违建村!$E$4:$E$514,"*",无违建村!$K$4:$K$514,$L$2)</f>
        <v>0</v>
      </c>
      <c r="G12" s="63">
        <f>COUNTIFS(无违建村!$B$4:$B$514,$A12,无违建村!$E$4:$E$514,"",无违建村!$K$4:$K$514,"&lt;&gt;")</f>
        <v>10</v>
      </c>
      <c r="H12" s="64">
        <f t="shared" ref="H12" si="17">G12/B12</f>
        <v>0.285714285714286</v>
      </c>
      <c r="I12" s="63">
        <f>COUNTIFS(无违建村!$B$4:$B$514,$A12,无违建村!$E$4:$E$514,"",无违建村!$K$4:$K$514,$L$2,无违建村!$K$4:$K$514,"&lt;&gt;")</f>
        <v>1</v>
      </c>
      <c r="J12" s="81">
        <f t="shared" si="0"/>
        <v>15</v>
      </c>
      <c r="K12" s="82">
        <f t="shared" ref="K12" si="18">J12/B12</f>
        <v>0.428571428571429</v>
      </c>
      <c r="L12" s="63">
        <f t="shared" si="1"/>
        <v>1</v>
      </c>
      <c r="M12" s="83">
        <f t="shared" ref="M12" si="19">L12/B12</f>
        <v>0.0285714285714286</v>
      </c>
      <c r="N12" s="89" t="s">
        <v>1001</v>
      </c>
    </row>
    <row r="13" ht="47.25" customHeight="1" spans="1:14">
      <c r="A13" s="65"/>
      <c r="B13" s="66"/>
      <c r="C13" s="67" t="s">
        <v>37</v>
      </c>
      <c r="D13" s="67">
        <f>COUNTIFS(无违建村!$B$4:$B$514,$A12,无违建村!$E$4:$E$514,"*",无违建村!$O$4:$O$514,"&lt;&gt;")</f>
        <v>1</v>
      </c>
      <c r="E13" s="68">
        <f t="shared" ref="E13" si="20">D13/B12</f>
        <v>0.0285714285714286</v>
      </c>
      <c r="F13" s="67">
        <f>COUNTIFS(无违建村!$B$4:$B$514,$A12,无违建村!$E$4:$E$514,"*",无违建村!$Q$4:$Q$514,$L$2,无违建村!$O$4:$O$514,"&lt;&gt;")</f>
        <v>0</v>
      </c>
      <c r="G13" s="67">
        <f>COUNTIFS(无违建村!$B$4:$B$514,$A12,无违建村!$E$4:$E$514,"",无违建村!$K$4:$K$514,"&lt;&gt;",无违建村!$Q$4:$Q$514,"&lt;&gt;")</f>
        <v>7</v>
      </c>
      <c r="H13" s="68">
        <f t="shared" ref="H13" si="21">G13/B12</f>
        <v>0.2</v>
      </c>
      <c r="I13" s="67">
        <f>COUNTIFS(无违建村!$B$4:$B$514,$A12,无违建村!$E$4:$E$514,"",无违建村!$Q$4:$Q$514,$L$2,无违建村!$K$4:$K$514,"&lt;&gt;",无违建村!$O$4:$O$514,"&lt;&gt;")</f>
        <v>0</v>
      </c>
      <c r="J13" s="85">
        <f t="shared" si="0"/>
        <v>8</v>
      </c>
      <c r="K13" s="86">
        <f t="shared" ref="K13" si="22">J13/B12</f>
        <v>0.228571428571429</v>
      </c>
      <c r="L13" s="67">
        <f t="shared" si="1"/>
        <v>0</v>
      </c>
      <c r="M13" s="87">
        <f t="shared" ref="M13" si="23">L13/B12</f>
        <v>0</v>
      </c>
      <c r="N13" s="90" t="s">
        <v>1002</v>
      </c>
    </row>
    <row r="14" ht="29.25" customHeight="1" spans="1:14">
      <c r="A14" s="61" t="s">
        <v>15</v>
      </c>
      <c r="B14" s="62">
        <f>COUNTIFS(无违建村!$B$4:$B$514,$A14)</f>
        <v>35</v>
      </c>
      <c r="C14" s="63" t="s">
        <v>36</v>
      </c>
      <c r="D14" s="63">
        <f>COUNTIFS(无违建村!$B$4:$B$514,$A14,无违建村!$E$4:$E$514,"*")</f>
        <v>14</v>
      </c>
      <c r="E14" s="64">
        <f t="shared" ref="E14" si="24">D14/B14</f>
        <v>0.4</v>
      </c>
      <c r="F14" s="63">
        <f>COUNTIFS(无违建村!$B$4:$B$514,$A14,无违建村!$E$4:$E$514,"*",无违建村!$K$4:$K$514,$L$2)</f>
        <v>4</v>
      </c>
      <c r="G14" s="63">
        <f>COUNTIFS(无违建村!$B$4:$B$514,$A14,无违建村!$E$4:$E$514,"",无违建村!$K$4:$K$514,"&lt;&gt;")</f>
        <v>7</v>
      </c>
      <c r="H14" s="64">
        <f t="shared" ref="H14" si="25">G14/B14</f>
        <v>0.2</v>
      </c>
      <c r="I14" s="63">
        <f>COUNTIFS(无违建村!$B$4:$B$514,$A14,无违建村!$E$4:$E$514,"",无违建村!$K$4:$K$514,$L$2,无违建村!$K$4:$K$514,"&lt;&gt;")</f>
        <v>2</v>
      </c>
      <c r="J14" s="81">
        <f t="shared" si="0"/>
        <v>21</v>
      </c>
      <c r="K14" s="82">
        <f t="shared" ref="K14" si="26">J14/B14</f>
        <v>0.6</v>
      </c>
      <c r="L14" s="63">
        <f t="shared" si="1"/>
        <v>6</v>
      </c>
      <c r="M14" s="83">
        <f t="shared" ref="M14" si="27">L14/B14</f>
        <v>0.171428571428571</v>
      </c>
      <c r="N14" s="89" t="s">
        <v>1003</v>
      </c>
    </row>
    <row r="15" ht="31.5" customHeight="1" spans="1:14">
      <c r="A15" s="65"/>
      <c r="B15" s="66"/>
      <c r="C15" s="67" t="s">
        <v>37</v>
      </c>
      <c r="D15" s="67">
        <f>COUNTIFS(无违建村!$B$4:$B$514,$A14,无违建村!$E$4:$E$514,"*",无违建村!$O$4:$O$514,"&lt;&gt;")</f>
        <v>2</v>
      </c>
      <c r="E15" s="68">
        <f t="shared" ref="E15" si="28">D15/B14</f>
        <v>0.0571428571428571</v>
      </c>
      <c r="F15" s="67">
        <f>COUNTIFS(无违建村!$B$4:$B$514,$A14,无违建村!$E$4:$E$514,"*",无违建村!$Q$4:$Q$514,$L$2,无违建村!$O$4:$O$514,"&lt;&gt;")</f>
        <v>0</v>
      </c>
      <c r="G15" s="67">
        <f>COUNTIFS(无违建村!$B$4:$B$514,$A14,无违建村!$E$4:$E$514,"",无违建村!$K$4:$K$514,"&lt;&gt;",无违建村!$Q$4:$Q$514,"&lt;&gt;")</f>
        <v>0</v>
      </c>
      <c r="H15" s="68">
        <f t="shared" ref="H15" si="29">G15/B14</f>
        <v>0</v>
      </c>
      <c r="I15" s="67">
        <f>COUNTIFS(无违建村!$B$4:$B$514,$A14,无违建村!$E$4:$E$514,"",无违建村!$Q$4:$Q$514,$L$2,无违建村!$K$4:$K$514,"&lt;&gt;",无违建村!$O$4:$O$514,"&lt;&gt;")</f>
        <v>0</v>
      </c>
      <c r="J15" s="85">
        <f t="shared" si="0"/>
        <v>2</v>
      </c>
      <c r="K15" s="86">
        <f t="shared" ref="K15" si="30">J15/B14</f>
        <v>0.0571428571428571</v>
      </c>
      <c r="L15" s="67">
        <f t="shared" si="1"/>
        <v>0</v>
      </c>
      <c r="M15" s="87">
        <f t="shared" ref="M15" si="31">L15/B14</f>
        <v>0</v>
      </c>
      <c r="N15" s="90" t="s">
        <v>1004</v>
      </c>
    </row>
    <row r="16" ht="27.75" customHeight="1" spans="1:14">
      <c r="A16" s="61" t="s">
        <v>16</v>
      </c>
      <c r="B16" s="62">
        <f>COUNTIFS(无违建村!$B$4:$B$514,$A16)</f>
        <v>24</v>
      </c>
      <c r="C16" s="63" t="s">
        <v>36</v>
      </c>
      <c r="D16" s="63">
        <f>COUNTIFS(无违建村!$B$4:$B$514,$A16,无违建村!$E$4:$E$514,"*")</f>
        <v>15</v>
      </c>
      <c r="E16" s="64">
        <f t="shared" ref="E16" si="32">D16/B16</f>
        <v>0.625</v>
      </c>
      <c r="F16" s="63">
        <f>COUNTIFS(无违建村!$B$4:$B$514,$A16,无违建村!$E$4:$E$514,"*",无违建村!$K$4:$K$514,$L$2)</f>
        <v>0</v>
      </c>
      <c r="G16" s="63">
        <f>COUNTIFS(无违建村!$B$4:$B$514,$A16,无违建村!$E$4:$E$514,"",无违建村!$K$4:$K$514,"&lt;&gt;")</f>
        <v>9</v>
      </c>
      <c r="H16" s="64">
        <f t="shared" ref="H16" si="33">G16/B16</f>
        <v>0.375</v>
      </c>
      <c r="I16" s="63">
        <f>COUNTIFS(无违建村!$B$4:$B$514,$A16,无违建村!$E$4:$E$514,"",无违建村!$K$4:$K$514,$L$2,无违建村!$K$4:$K$514,"&lt;&gt;")</f>
        <v>0</v>
      </c>
      <c r="J16" s="81">
        <f t="shared" si="0"/>
        <v>24</v>
      </c>
      <c r="K16" s="82">
        <f t="shared" ref="K16" si="34">J16/B16</f>
        <v>1</v>
      </c>
      <c r="L16" s="63">
        <f t="shared" si="1"/>
        <v>0</v>
      </c>
      <c r="M16" s="83">
        <f t="shared" ref="M16" si="35">L16/B16</f>
        <v>0</v>
      </c>
      <c r="N16" s="89" t="s">
        <v>1005</v>
      </c>
    </row>
    <row r="17" ht="74.25" customHeight="1" spans="1:14">
      <c r="A17" s="65"/>
      <c r="B17" s="66"/>
      <c r="C17" s="67" t="s">
        <v>37</v>
      </c>
      <c r="D17" s="67">
        <f>COUNTIFS(无违建村!$B$4:$B$514,$A16,无违建村!$E$4:$E$514,"*",无违建村!$O$4:$O$514,"&lt;&gt;")</f>
        <v>11</v>
      </c>
      <c r="E17" s="68">
        <f t="shared" ref="E17" si="36">D17/B16</f>
        <v>0.458333333333333</v>
      </c>
      <c r="F17" s="67">
        <f>COUNTIFS(无违建村!$B$4:$B$514,$A16,无违建村!$E$4:$E$514,"*",无违建村!$Q$4:$Q$514,$L$2,无违建村!$O$4:$O$514,"&lt;&gt;")</f>
        <v>0</v>
      </c>
      <c r="G17" s="67">
        <f>COUNTIFS(无违建村!$B$4:$B$514,$A16,无违建村!$E$4:$E$514,"",无违建村!$K$4:$K$514,"&lt;&gt;",无违建村!$Q$4:$Q$514,"&lt;&gt;")</f>
        <v>3</v>
      </c>
      <c r="H17" s="68">
        <f t="shared" ref="H17" si="37">G17/B16</f>
        <v>0.125</v>
      </c>
      <c r="I17" s="67">
        <f>COUNTIFS(无违建村!$B$4:$B$514,$A16,无违建村!$E$4:$E$514,"",无违建村!$Q$4:$Q$514,$L$2,无违建村!$K$4:$K$514,"&lt;&gt;",无违建村!$O$4:$O$514,"&lt;&gt;")</f>
        <v>0</v>
      </c>
      <c r="J17" s="85">
        <f t="shared" si="0"/>
        <v>14</v>
      </c>
      <c r="K17" s="86">
        <f t="shared" ref="K17" si="38">J17/B16</f>
        <v>0.583333333333333</v>
      </c>
      <c r="L17" s="67">
        <f t="shared" si="1"/>
        <v>0</v>
      </c>
      <c r="M17" s="87">
        <f t="shared" ref="M17" si="39">L17/B16</f>
        <v>0</v>
      </c>
      <c r="N17" s="90" t="s">
        <v>1006</v>
      </c>
    </row>
    <row r="18" ht="34.5" customHeight="1" spans="1:14">
      <c r="A18" s="61" t="s">
        <v>17</v>
      </c>
      <c r="B18" s="62">
        <f>COUNTIFS(无违建村!$B$4:$B$514,$A18)</f>
        <v>63</v>
      </c>
      <c r="C18" s="63" t="s">
        <v>36</v>
      </c>
      <c r="D18" s="63">
        <f>COUNTIFS(无违建村!$B$4:$B$514,$A18,无违建村!$E$4:$E$514,"*")</f>
        <v>34</v>
      </c>
      <c r="E18" s="64">
        <f t="shared" ref="E18" si="40">D18/B18</f>
        <v>0.53968253968254</v>
      </c>
      <c r="F18" s="63">
        <f>COUNTIFS(无违建村!$B$4:$B$514,$A18,无违建村!$E$4:$E$514,"*",无违建村!$K$4:$K$514,$L$2)</f>
        <v>5</v>
      </c>
      <c r="G18" s="63">
        <f>COUNTIFS(无违建村!$B$4:$B$514,$A18,无违建村!$E$4:$E$514,"",无违建村!$K$4:$K$514,"&lt;&gt;")</f>
        <v>4</v>
      </c>
      <c r="H18" s="64">
        <f t="shared" ref="H18" si="41">G18/B18</f>
        <v>0.0634920634920635</v>
      </c>
      <c r="I18" s="63">
        <f>COUNTIFS(无违建村!$B$4:$B$514,$A18,无违建村!$E$4:$E$514,"",无违建村!$K$4:$K$514,$L$2,无违建村!$K$4:$K$514,"&lt;&gt;")</f>
        <v>0</v>
      </c>
      <c r="J18" s="81">
        <f t="shared" si="0"/>
        <v>38</v>
      </c>
      <c r="K18" s="82">
        <f t="shared" ref="K18" si="42">J18/B18</f>
        <v>0.603174603174603</v>
      </c>
      <c r="L18" s="63">
        <f t="shared" si="1"/>
        <v>5</v>
      </c>
      <c r="M18" s="83">
        <f t="shared" ref="M18" si="43">L18/B18</f>
        <v>0.0793650793650794</v>
      </c>
      <c r="N18" s="89" t="s">
        <v>1007</v>
      </c>
    </row>
    <row r="19" ht="84.75" customHeight="1" spans="1:14">
      <c r="A19" s="65"/>
      <c r="B19" s="66"/>
      <c r="C19" s="67" t="s">
        <v>37</v>
      </c>
      <c r="D19" s="67">
        <f>COUNTIFS(无违建村!$B$4:$B$514,$A18,无违建村!$E$4:$E$514,"*",无违建村!$O$4:$O$514,"&lt;&gt;")</f>
        <v>13</v>
      </c>
      <c r="E19" s="68">
        <f t="shared" ref="E19" si="44">D19/B18</f>
        <v>0.206349206349206</v>
      </c>
      <c r="F19" s="67">
        <f>COUNTIFS(无违建村!$B$4:$B$514,$A18,无违建村!$E$4:$E$514,"*",无违建村!$Q$4:$Q$514,$L$2,无违建村!$O$4:$O$514,"&lt;&gt;")</f>
        <v>0</v>
      </c>
      <c r="G19" s="67">
        <f>COUNTIFS(无违建村!$B$4:$B$514,$A18,无违建村!$E$4:$E$514,"",无违建村!$K$4:$K$514,"&lt;&gt;",无违建村!$Q$4:$Q$514,"&lt;&gt;")</f>
        <v>4</v>
      </c>
      <c r="H19" s="68">
        <f t="shared" ref="H19" si="45">G19/B18</f>
        <v>0.0634920634920635</v>
      </c>
      <c r="I19" s="67">
        <f>COUNTIFS(无违建村!$B$4:$B$514,$A18,无违建村!$E$4:$E$514,"",无违建村!$Q$4:$Q$514,$L$2,无违建村!$K$4:$K$514,"&lt;&gt;",无违建村!$O$4:$O$514,"&lt;&gt;")</f>
        <v>0</v>
      </c>
      <c r="J19" s="85">
        <f t="shared" si="0"/>
        <v>17</v>
      </c>
      <c r="K19" s="86">
        <f t="shared" ref="K19" si="46">J19/B18</f>
        <v>0.26984126984127</v>
      </c>
      <c r="L19" s="67">
        <f t="shared" si="1"/>
        <v>0</v>
      </c>
      <c r="M19" s="87">
        <f t="shared" ref="M19" si="47">L19/B18</f>
        <v>0</v>
      </c>
      <c r="N19" s="88" t="s">
        <v>1008</v>
      </c>
    </row>
    <row r="20" ht="31.5" customHeight="1" spans="1:14">
      <c r="A20" s="61" t="s">
        <v>18</v>
      </c>
      <c r="B20" s="62">
        <f>COUNTIFS(无违建村!$B$4:$B$514,$A20)</f>
        <v>34</v>
      </c>
      <c r="C20" s="63" t="s">
        <v>36</v>
      </c>
      <c r="D20" s="63">
        <f>COUNTIFS(无违建村!$B$4:$B$514,$A20,无违建村!$E$4:$E$514,"*")</f>
        <v>17</v>
      </c>
      <c r="E20" s="64">
        <f t="shared" ref="E20" si="48">D20/B20</f>
        <v>0.5</v>
      </c>
      <c r="F20" s="63">
        <f>COUNTIFS(无违建村!$B$4:$B$514,$A20,无违建村!$E$4:$E$514,"*",无违建村!$K$4:$K$514,$L$2)</f>
        <v>0</v>
      </c>
      <c r="G20" s="63">
        <f>COUNTIFS(无违建村!$B$4:$B$514,$A20,无违建村!$E$4:$E$514,"",无违建村!$K$4:$K$514,"&lt;&gt;")</f>
        <v>17</v>
      </c>
      <c r="H20" s="64">
        <f t="shared" ref="H20" si="49">G20/B20</f>
        <v>0.5</v>
      </c>
      <c r="I20" s="63">
        <f>COUNTIFS(无违建村!$B$4:$B$514,$A20,无违建村!$E$4:$E$514,"",无违建村!$K$4:$K$514,$L$2,无违建村!$K$4:$K$514,"&lt;&gt;")</f>
        <v>4</v>
      </c>
      <c r="J20" s="81">
        <f t="shared" si="0"/>
        <v>34</v>
      </c>
      <c r="K20" s="82">
        <f t="shared" ref="K20" si="50">J20/B20</f>
        <v>1</v>
      </c>
      <c r="L20" s="63">
        <f t="shared" si="1"/>
        <v>4</v>
      </c>
      <c r="M20" s="83">
        <f t="shared" ref="M20" si="51">L20/B20</f>
        <v>0.117647058823529</v>
      </c>
      <c r="N20" s="89" t="s">
        <v>1009</v>
      </c>
    </row>
    <row r="21" ht="104.25" customHeight="1" spans="1:14">
      <c r="A21" s="65"/>
      <c r="B21" s="66"/>
      <c r="C21" s="67" t="s">
        <v>37</v>
      </c>
      <c r="D21" s="67">
        <f>COUNTIFS(无违建村!$B$4:$B$514,$A20,无违建村!$E$4:$E$514,"*",无违建村!$O$4:$O$514,"&lt;&gt;")</f>
        <v>17</v>
      </c>
      <c r="E21" s="68">
        <f t="shared" ref="E21" si="52">D21/B20</f>
        <v>0.5</v>
      </c>
      <c r="F21" s="67">
        <f>COUNTIFS(无违建村!$B$4:$B$514,$A20,无违建村!$E$4:$E$514,"*",无违建村!$Q$4:$Q$514,$L$2,无违建村!$O$4:$O$514,"&lt;&gt;")</f>
        <v>8</v>
      </c>
      <c r="G21" s="67">
        <f>COUNTIFS(无违建村!$B$4:$B$514,$A20,无违建村!$E$4:$E$514,"",无违建村!$K$4:$K$514,"&lt;&gt;",无违建村!$Q$4:$Q$514,"&lt;&gt;")</f>
        <v>17</v>
      </c>
      <c r="H21" s="68">
        <f t="shared" ref="H21" si="53">G21/B20</f>
        <v>0.5</v>
      </c>
      <c r="I21" s="67">
        <f>COUNTIFS(无违建村!$B$4:$B$514,$A20,无违建村!$E$4:$E$514,"",无违建村!$Q$4:$Q$514,$L$2,无违建村!$K$4:$K$514,"&lt;&gt;",无违建村!$O$4:$O$514,"&lt;&gt;")</f>
        <v>6</v>
      </c>
      <c r="J21" s="85">
        <f t="shared" si="0"/>
        <v>34</v>
      </c>
      <c r="K21" s="86">
        <f t="shared" ref="K21" si="54">J21/B20</f>
        <v>1</v>
      </c>
      <c r="L21" s="67">
        <f t="shared" si="1"/>
        <v>14</v>
      </c>
      <c r="M21" s="87">
        <f t="shared" ref="M21" si="55">L21/B20</f>
        <v>0.411764705882353</v>
      </c>
      <c r="N21" s="88" t="s">
        <v>1010</v>
      </c>
    </row>
    <row r="22" ht="29.25" customHeight="1" spans="1:14">
      <c r="A22" s="61" t="s">
        <v>19</v>
      </c>
      <c r="B22" s="62">
        <f>COUNTIFS(无违建村!$B$4:$B$514,$A22)</f>
        <v>48</v>
      </c>
      <c r="C22" s="63" t="s">
        <v>36</v>
      </c>
      <c r="D22" s="63">
        <f>COUNTIFS(无违建村!$B$4:$B$514,$A22,无违建村!$E$4:$E$514,"*")</f>
        <v>48</v>
      </c>
      <c r="E22" s="64">
        <f t="shared" ref="E22" si="56">D22/B22</f>
        <v>1</v>
      </c>
      <c r="F22" s="63">
        <f>COUNTIFS(无违建村!$B$4:$B$514,$A22,无违建村!$E$4:$E$514,"*",无违建村!$K$4:$K$514,$L$2)</f>
        <v>0</v>
      </c>
      <c r="G22" s="63"/>
      <c r="H22" s="64"/>
      <c r="I22" s="63"/>
      <c r="J22" s="81">
        <f t="shared" si="0"/>
        <v>48</v>
      </c>
      <c r="K22" s="82">
        <f t="shared" ref="K22" si="57">J22/B22</f>
        <v>1</v>
      </c>
      <c r="L22" s="63">
        <f t="shared" si="1"/>
        <v>0</v>
      </c>
      <c r="M22" s="83">
        <f t="shared" ref="M22" si="58">L22/B22</f>
        <v>0</v>
      </c>
      <c r="N22" s="89" t="s">
        <v>1011</v>
      </c>
    </row>
    <row r="23" ht="113.25" customHeight="1" spans="1:14">
      <c r="A23" s="65"/>
      <c r="B23" s="66"/>
      <c r="C23" s="67" t="s">
        <v>37</v>
      </c>
      <c r="D23" s="67">
        <f>COUNTIFS(无违建村!$B$4:$B$514,$A22,无违建村!$E$4:$E$514,"*",无违建村!$O$4:$O$514,"&lt;&gt;")</f>
        <v>48</v>
      </c>
      <c r="E23" s="68">
        <f t="shared" ref="E23" si="59">D23/B22</f>
        <v>1</v>
      </c>
      <c r="F23" s="67">
        <f>COUNTIFS(无违建村!$B$4:$B$514,$A22,无违建村!$E$4:$E$514,"*",无违建村!$Q$4:$Q$514,$L$2,无违建村!$O$4:$O$514,"&lt;&gt;")</f>
        <v>18</v>
      </c>
      <c r="G23" s="67"/>
      <c r="H23" s="68"/>
      <c r="I23" s="67"/>
      <c r="J23" s="85">
        <f t="shared" si="0"/>
        <v>48</v>
      </c>
      <c r="K23" s="86">
        <f t="shared" ref="K23" si="60">J23/B22</f>
        <v>1</v>
      </c>
      <c r="L23" s="67">
        <f t="shared" si="1"/>
        <v>18</v>
      </c>
      <c r="M23" s="87">
        <f t="shared" ref="M23" si="61">L23/B22</f>
        <v>0.375</v>
      </c>
      <c r="N23" s="88" t="s">
        <v>1012</v>
      </c>
    </row>
    <row r="24" ht="20.25" customHeight="1" spans="1:14">
      <c r="A24" s="61" t="s">
        <v>21</v>
      </c>
      <c r="B24" s="62">
        <f>COUNTIFS(无违建村!$B$4:$B$514,$A24)</f>
        <v>84</v>
      </c>
      <c r="C24" s="63" t="s">
        <v>36</v>
      </c>
      <c r="D24" s="63">
        <f>COUNTIFS(无违建村!$B$4:$B$514,$A24,无违建村!$E$4:$E$514,"*")</f>
        <v>22</v>
      </c>
      <c r="E24" s="64">
        <f t="shared" ref="E24" si="62">D24/B24</f>
        <v>0.261904761904762</v>
      </c>
      <c r="F24" s="63">
        <f>COUNTIFS(无违建村!$B$4:$B$514,$A24,无违建村!$E$4:$E$514,"*",无违建村!$K$4:$K$514,$L$2)</f>
        <v>8</v>
      </c>
      <c r="G24" s="63">
        <f>COUNTIFS(无违建村!$B$4:$B$514,$A24,无违建村!$E$4:$E$514,"",无违建村!$K$4:$K$514,"&lt;&gt;")</f>
        <v>4</v>
      </c>
      <c r="H24" s="64">
        <f t="shared" ref="H24" si="63">G24/B24</f>
        <v>0.0476190476190476</v>
      </c>
      <c r="I24" s="63">
        <f>COUNTIFS(无违建村!$B$4:$B$514,$A24,无违建村!$E$4:$E$514,"",无违建村!$K$4:$K$514,$L$2,无违建村!$K$4:$K$514,"&lt;&gt;")</f>
        <v>0</v>
      </c>
      <c r="J24" s="81">
        <f t="shared" si="0"/>
        <v>26</v>
      </c>
      <c r="K24" s="82">
        <f t="shared" ref="K24" si="64">J24/B24</f>
        <v>0.30952380952381</v>
      </c>
      <c r="L24" s="63">
        <f t="shared" si="1"/>
        <v>8</v>
      </c>
      <c r="M24" s="83">
        <f t="shared" ref="M24" si="65">L24/B24</f>
        <v>0.0952380952380952</v>
      </c>
      <c r="N24" s="89" t="s">
        <v>1013</v>
      </c>
    </row>
    <row r="25" ht="21" customHeight="1" spans="1:14">
      <c r="A25" s="65"/>
      <c r="B25" s="66"/>
      <c r="C25" s="67" t="s">
        <v>37</v>
      </c>
      <c r="D25" s="67">
        <f>COUNTIFS(无违建村!$B$4:$B$514,$A24,无违建村!$E$4:$E$514,"*",无违建村!$O$4:$O$514,"&lt;&gt;")</f>
        <v>0</v>
      </c>
      <c r="E25" s="68">
        <f t="shared" ref="E25" si="66">D25/B24</f>
        <v>0</v>
      </c>
      <c r="F25" s="67">
        <f>COUNTIFS(无违建村!$B$4:$B$514,$A24,无违建村!$E$4:$E$514,"*",无违建村!$Q$4:$Q$514,$L$2,无违建村!$O$4:$O$514,"&lt;&gt;")</f>
        <v>0</v>
      </c>
      <c r="G25" s="67">
        <f>COUNTIFS(无违建村!$B$4:$B$514,$A24,无违建村!$E$4:$E$514,"",无违建村!$K$4:$K$514,"&lt;&gt;",无违建村!$Q$4:$Q$514,"&lt;&gt;")</f>
        <v>0</v>
      </c>
      <c r="H25" s="68">
        <f t="shared" ref="H25" si="67">G25/B24</f>
        <v>0</v>
      </c>
      <c r="I25" s="67">
        <f>COUNTIFS(无违建村!$B$4:$B$514,$A24,无违建村!$E$4:$E$514,"",无违建村!$Q$4:$Q$514,$L$2,无违建村!$K$4:$K$514,"&lt;&gt;",无违建村!$O$4:$O$514,"&lt;&gt;")</f>
        <v>0</v>
      </c>
      <c r="J25" s="85">
        <f t="shared" si="0"/>
        <v>0</v>
      </c>
      <c r="K25" s="86">
        <f t="shared" ref="K25" si="68">J25/B24</f>
        <v>0</v>
      </c>
      <c r="L25" s="67">
        <f t="shared" si="1"/>
        <v>0</v>
      </c>
      <c r="M25" s="87">
        <f t="shared" ref="M25" si="69">L25/B24</f>
        <v>0</v>
      </c>
      <c r="N25" s="90" t="s">
        <v>1014</v>
      </c>
    </row>
    <row r="26" ht="33" customHeight="1" spans="1:14">
      <c r="A26" s="61" t="s">
        <v>22</v>
      </c>
      <c r="B26" s="62">
        <f>COUNTIFS(无违建村!$B$4:$B$514,$A26)</f>
        <v>32</v>
      </c>
      <c r="C26" s="63" t="s">
        <v>36</v>
      </c>
      <c r="D26" s="63">
        <f>COUNTIFS(无违建村!$B$4:$B$514,$A26,无违建村!$E$4:$E$514,"*")</f>
        <v>9</v>
      </c>
      <c r="E26" s="64">
        <f t="shared" ref="E26" si="70">D26/B26</f>
        <v>0.28125</v>
      </c>
      <c r="F26" s="63">
        <f>COUNTIFS(无违建村!$B$4:$B$514,$A26,无违建村!$E$4:$E$514,"*",无违建村!$K$4:$K$514,$L$2)</f>
        <v>1</v>
      </c>
      <c r="G26" s="63">
        <f>COUNTIFS(无违建村!$B$4:$B$514,$A26,无违建村!$E$4:$E$514,"",无违建村!$K$4:$K$514,"&lt;&gt;")</f>
        <v>12</v>
      </c>
      <c r="H26" s="64">
        <f t="shared" ref="H26" si="71">G26/B26</f>
        <v>0.375</v>
      </c>
      <c r="I26" s="63">
        <f>COUNTIFS(无违建村!$B$4:$B$514,$A26,无违建村!$E$4:$E$514,"",无违建村!$K$4:$K$514,$L$2,无违建村!$K$4:$K$514,"&lt;&gt;")</f>
        <v>0</v>
      </c>
      <c r="J26" s="81">
        <f t="shared" si="0"/>
        <v>21</v>
      </c>
      <c r="K26" s="82">
        <f t="shared" ref="K26" si="72">J26/B26</f>
        <v>0.65625</v>
      </c>
      <c r="L26" s="63">
        <f t="shared" si="1"/>
        <v>1</v>
      </c>
      <c r="M26" s="83">
        <f t="shared" ref="M26" si="73">L26/B26</f>
        <v>0.03125</v>
      </c>
      <c r="N26" s="89" t="s">
        <v>1015</v>
      </c>
    </row>
    <row r="27" ht="60.75" customHeight="1" spans="1:14">
      <c r="A27" s="65"/>
      <c r="B27" s="66"/>
      <c r="C27" s="67" t="s">
        <v>37</v>
      </c>
      <c r="D27" s="67">
        <f>COUNTIFS(无违建村!$B$4:$B$514,$A26,无违建村!$E$4:$E$514,"*",无违建村!$O$4:$O$514,"&lt;&gt;")</f>
        <v>3</v>
      </c>
      <c r="E27" s="68">
        <f t="shared" ref="E27" si="74">D27/B26</f>
        <v>0.09375</v>
      </c>
      <c r="F27" s="67">
        <f>COUNTIFS(无违建村!$B$4:$B$514,$A26,无违建村!$E$4:$E$514,"*",无违建村!$Q$4:$Q$514,$L$2,无违建村!$O$4:$O$514,"&lt;&gt;")</f>
        <v>0</v>
      </c>
      <c r="G27" s="67">
        <f>COUNTIFS(无违建村!$B$4:$B$514,$A26,无违建村!$E$4:$E$514,"",无违建村!$K$4:$K$514,"&lt;&gt;",无违建村!$Q$4:$Q$514,"&lt;&gt;")</f>
        <v>7</v>
      </c>
      <c r="H27" s="68">
        <f t="shared" ref="H27" si="75">G27/B26</f>
        <v>0.21875</v>
      </c>
      <c r="I27" s="67">
        <f>COUNTIFS(无违建村!$B$4:$B$514,$A26,无违建村!$E$4:$E$514,"",无违建村!$Q$4:$Q$514,$L$2,无违建村!$K$4:$K$514,"&lt;&gt;",无违建村!$O$4:$O$514,"&lt;&gt;")</f>
        <v>0</v>
      </c>
      <c r="J27" s="85">
        <f t="shared" si="0"/>
        <v>10</v>
      </c>
      <c r="K27" s="86">
        <f t="shared" ref="K27" si="76">J27/B26</f>
        <v>0.3125</v>
      </c>
      <c r="L27" s="67">
        <f t="shared" si="1"/>
        <v>0</v>
      </c>
      <c r="M27" s="87">
        <f t="shared" ref="M27" si="77">L27/B26</f>
        <v>0</v>
      </c>
      <c r="N27" s="90" t="s">
        <v>1016</v>
      </c>
    </row>
    <row r="28" ht="32.25" customHeight="1" spans="1:14">
      <c r="A28" s="61" t="s">
        <v>23</v>
      </c>
      <c r="B28" s="62">
        <f>COUNTIFS(无违建村!$B$4:$B$514,$A28)</f>
        <v>28</v>
      </c>
      <c r="C28" s="63" t="s">
        <v>36</v>
      </c>
      <c r="D28" s="63">
        <f>COUNTIFS(无违建村!$B$4:$B$514,$A28,无违建村!$E$4:$E$514,"*")</f>
        <v>8</v>
      </c>
      <c r="E28" s="64">
        <f t="shared" ref="E28" si="78">D28/B28</f>
        <v>0.285714285714286</v>
      </c>
      <c r="F28" s="63">
        <f>COUNTIFS(无违建村!$B$4:$B$514,$A28,无违建村!$E$4:$E$514,"*",无违建村!$K$4:$K$514,$L$2)</f>
        <v>0</v>
      </c>
      <c r="G28" s="63">
        <f>COUNTIFS(无违建村!$B$4:$B$514,$A28,无违建村!$E$4:$E$514,"",无违建村!$K$4:$K$514,"&lt;&gt;")</f>
        <v>14</v>
      </c>
      <c r="H28" s="64">
        <f t="shared" ref="H28" si="79">G28/B28</f>
        <v>0.5</v>
      </c>
      <c r="I28" s="63">
        <f>COUNTIFS(无违建村!$B$4:$B$514,$A28,无违建村!$E$4:$E$514,"",无违建村!$K$4:$K$514,$L$2,无违建村!$K$4:$K$514,"&lt;&gt;")</f>
        <v>2</v>
      </c>
      <c r="J28" s="81">
        <f t="shared" si="0"/>
        <v>22</v>
      </c>
      <c r="K28" s="82">
        <f t="shared" ref="K28" si="80">J28/B28</f>
        <v>0.785714285714286</v>
      </c>
      <c r="L28" s="63">
        <f t="shared" si="1"/>
        <v>2</v>
      </c>
      <c r="M28" s="83">
        <f t="shared" ref="M28" si="81">L28/B28</f>
        <v>0.0714285714285714</v>
      </c>
      <c r="N28" s="89" t="s">
        <v>1017</v>
      </c>
    </row>
    <row r="29" ht="81" customHeight="1" spans="1:14">
      <c r="A29" s="65"/>
      <c r="B29" s="66"/>
      <c r="C29" s="67" t="s">
        <v>37</v>
      </c>
      <c r="D29" s="67">
        <f>COUNTIFS(无违建村!$B$4:$B$514,$A28,无违建村!$E$4:$E$514,"*",无违建村!$O$4:$O$514,"&lt;&gt;")</f>
        <v>6</v>
      </c>
      <c r="E29" s="68">
        <f t="shared" ref="E29" si="82">D29/B28</f>
        <v>0.214285714285714</v>
      </c>
      <c r="F29" s="67">
        <f>COUNTIFS(无违建村!$B$4:$B$514,$A28,无违建村!$E$4:$E$514,"*",无违建村!$Q$4:$Q$514,$L$2,无违建村!$O$4:$O$514,"&lt;&gt;")</f>
        <v>0</v>
      </c>
      <c r="G29" s="67">
        <f>COUNTIFS(无违建村!$B$4:$B$514,$A28,无违建村!$E$4:$E$514,"",无违建村!$K$4:$K$514,"&lt;&gt;",无违建村!$Q$4:$Q$514,"&lt;&gt;")</f>
        <v>13</v>
      </c>
      <c r="H29" s="68">
        <f t="shared" ref="H29" si="83">G29/B28</f>
        <v>0.464285714285714</v>
      </c>
      <c r="I29" s="67">
        <f>COUNTIFS(无违建村!$B$4:$B$514,$A28,无违建村!$E$4:$E$514,"",无违建村!$Q$4:$Q$514,$L$2,无违建村!$K$4:$K$514,"&lt;&gt;",无违建村!$O$4:$O$514,"&lt;&gt;")</f>
        <v>2</v>
      </c>
      <c r="J29" s="85">
        <f t="shared" si="0"/>
        <v>19</v>
      </c>
      <c r="K29" s="86">
        <f t="shared" ref="K29" si="84">J29/B28</f>
        <v>0.678571428571429</v>
      </c>
      <c r="L29" s="67">
        <f t="shared" si="1"/>
        <v>2</v>
      </c>
      <c r="M29" s="87">
        <f t="shared" ref="M29" si="85">L29/B28</f>
        <v>0.0714285714285714</v>
      </c>
      <c r="N29" s="88" t="s">
        <v>1018</v>
      </c>
    </row>
    <row r="30" ht="45" customHeight="1" spans="1:14">
      <c r="A30" s="69" t="s">
        <v>50</v>
      </c>
      <c r="B30" s="62">
        <f t="shared" ref="B30" si="86">B6+B8+B10+B12+B14+B16+B18+B20+B22+B24+B26+B28</f>
        <v>511</v>
      </c>
      <c r="C30" s="70" t="s">
        <v>36</v>
      </c>
      <c r="D30" s="70">
        <f t="shared" ref="D30:G30" si="87">D6+D8+D10+D12+D14+D16+D18+D20+D22+D24+D26+D28</f>
        <v>238</v>
      </c>
      <c r="E30" s="71">
        <f t="shared" ref="E30" si="88">D30/B30</f>
        <v>0.465753424657534</v>
      </c>
      <c r="F30" s="70">
        <f t="shared" si="87"/>
        <v>28</v>
      </c>
      <c r="G30" s="70">
        <f t="shared" si="87"/>
        <v>124</v>
      </c>
      <c r="H30" s="71">
        <f t="shared" ref="H30" si="89">G30/B30</f>
        <v>0.2426614481409</v>
      </c>
      <c r="I30" s="70">
        <f t="shared" ref="I30:L30" si="90">I6+I8+I10+I12+I14+I16+I18+I20+I22+I24+I26+I28</f>
        <v>16</v>
      </c>
      <c r="J30" s="91">
        <f t="shared" si="90"/>
        <v>362</v>
      </c>
      <c r="K30" s="92">
        <f t="shared" ref="K30" si="91">J30/B30</f>
        <v>0.708414872798434</v>
      </c>
      <c r="L30" s="70">
        <f t="shared" si="90"/>
        <v>44</v>
      </c>
      <c r="M30" s="93">
        <f t="shared" ref="M30" si="92">L30/B30</f>
        <v>0.086105675146771</v>
      </c>
      <c r="N30" s="94" t="s">
        <v>1019</v>
      </c>
    </row>
    <row r="31" ht="31.5" customHeight="1" spans="1:14">
      <c r="A31" s="72"/>
      <c r="B31" s="66"/>
      <c r="C31" s="73" t="s">
        <v>37</v>
      </c>
      <c r="D31" s="73">
        <f t="shared" ref="D31:G31" si="93">D7+D9+D11+D13+D15+D17+D19+D21+D23+D25+D27+D29</f>
        <v>146</v>
      </c>
      <c r="E31" s="74">
        <f t="shared" ref="E31" si="94">D31/B30</f>
        <v>0.285714285714286</v>
      </c>
      <c r="F31" s="73">
        <f t="shared" si="93"/>
        <v>43</v>
      </c>
      <c r="G31" s="73">
        <f t="shared" si="93"/>
        <v>69</v>
      </c>
      <c r="H31" s="74">
        <f t="shared" ref="H31" si="95">G31/B30</f>
        <v>0.135029354207436</v>
      </c>
      <c r="I31" s="73">
        <f t="shared" ref="I31:L31" si="96">I7+I9+I11+I13+I15+I17+I19+I21+I23+I25+I27+I29</f>
        <v>12</v>
      </c>
      <c r="J31" s="95">
        <f t="shared" si="96"/>
        <v>215</v>
      </c>
      <c r="K31" s="96">
        <f t="shared" ref="K31" si="97">J31/B30</f>
        <v>0.420743639921722</v>
      </c>
      <c r="L31" s="73">
        <f t="shared" si="96"/>
        <v>55</v>
      </c>
      <c r="M31" s="97">
        <f t="shared" ref="M31" si="98">L31/B30</f>
        <v>0.107632093933464</v>
      </c>
      <c r="N31" s="98" t="s">
        <v>1020</v>
      </c>
    </row>
    <row r="32" ht="31.5" customHeight="1" spans="1:14">
      <c r="A32" s="75" t="s">
        <v>51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</row>
  </sheetData>
  <mergeCells count="40">
    <mergeCell ref="A1:N1"/>
    <mergeCell ref="C2:D2"/>
    <mergeCell ref="D3:F3"/>
    <mergeCell ref="G3:I3"/>
    <mergeCell ref="J3:M3"/>
    <mergeCell ref="D4:E4"/>
    <mergeCell ref="G4:H4"/>
    <mergeCell ref="J4:K4"/>
    <mergeCell ref="L4:M4"/>
    <mergeCell ref="A32:N32"/>
    <mergeCell ref="A3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B3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C3:C5"/>
    <mergeCell ref="N3:N5"/>
  </mergeCells>
  <printOptions horizontalCentered="1"/>
  <pageMargins left="0.314583333333333" right="0.314583333333333" top="0.354166666666667" bottom="0.550694444444444" header="0.196527777777778" footer="0.31458333333333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9"/>
  <sheetViews>
    <sheetView workbookViewId="0">
      <selection activeCell="R13" sqref="R13"/>
    </sheetView>
  </sheetViews>
  <sheetFormatPr defaultColWidth="9" defaultRowHeight="13.5"/>
  <cols>
    <col min="2" max="2" width="6.875" customWidth="1"/>
    <col min="3" max="3" width="7.75" customWidth="1"/>
    <col min="4" max="4" width="5.75" customWidth="1"/>
    <col min="5" max="5" width="7.75" customWidth="1"/>
    <col min="6" max="6" width="5.75" customWidth="1"/>
    <col min="7" max="7" width="7.75" customWidth="1"/>
    <col min="8" max="8" width="5.75" customWidth="1"/>
    <col min="9" max="9" width="7.75" customWidth="1"/>
    <col min="10" max="10" width="5.75" customWidth="1"/>
    <col min="11" max="15" width="8.375" customWidth="1"/>
    <col min="16" max="16" width="13.625" customWidth="1"/>
  </cols>
  <sheetData>
    <row r="1" ht="22.5" spans="1:16">
      <c r="A1" s="23" t="s">
        <v>1021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ht="5.25" customHeight="1"/>
    <row r="3" ht="18.75" spans="2:3">
      <c r="B3" s="47">
        <v>8</v>
      </c>
      <c r="C3" s="48" t="s">
        <v>26</v>
      </c>
    </row>
    <row r="4" ht="15" customHeight="1" spans="1:16">
      <c r="A4" s="4" t="s">
        <v>1</v>
      </c>
      <c r="B4" s="4" t="s">
        <v>1022</v>
      </c>
      <c r="C4" s="4" t="s">
        <v>29</v>
      </c>
      <c r="D4" s="4"/>
      <c r="E4" s="4"/>
      <c r="F4" s="4"/>
      <c r="G4" s="4" t="s">
        <v>30</v>
      </c>
      <c r="H4" s="4"/>
      <c r="I4" s="4"/>
      <c r="J4" s="5"/>
      <c r="K4" s="49" t="s">
        <v>24</v>
      </c>
      <c r="L4" s="4"/>
      <c r="M4" s="4"/>
      <c r="N4" s="4"/>
      <c r="O4" s="4"/>
      <c r="P4" s="4" t="s">
        <v>8</v>
      </c>
    </row>
    <row r="5" ht="15" customHeight="1" spans="1:16">
      <c r="A5" s="4"/>
      <c r="B5" s="4"/>
      <c r="C5" s="27" t="s">
        <v>1023</v>
      </c>
      <c r="D5" s="27"/>
      <c r="E5" s="27" t="s">
        <v>1024</v>
      </c>
      <c r="F5" s="27"/>
      <c r="G5" s="4" t="s">
        <v>1025</v>
      </c>
      <c r="H5" s="4"/>
      <c r="I5" s="4" t="s">
        <v>1026</v>
      </c>
      <c r="J5" s="5"/>
      <c r="K5" s="49" t="s">
        <v>32</v>
      </c>
      <c r="L5" s="4"/>
      <c r="M5" s="4"/>
      <c r="N5" s="4" t="s">
        <v>33</v>
      </c>
      <c r="O5" s="4"/>
      <c r="P5" s="4"/>
    </row>
    <row r="6" ht="15" customHeight="1" spans="1:16">
      <c r="A6" s="4"/>
      <c r="B6" s="4"/>
      <c r="C6" s="4" t="s">
        <v>1027</v>
      </c>
      <c r="D6" s="4" t="s">
        <v>37</v>
      </c>
      <c r="E6" s="4" t="s">
        <v>1027</v>
      </c>
      <c r="F6" s="4" t="s">
        <v>37</v>
      </c>
      <c r="G6" s="4" t="s">
        <v>1027</v>
      </c>
      <c r="H6" s="4" t="s">
        <v>37</v>
      </c>
      <c r="I6" s="4" t="s">
        <v>1027</v>
      </c>
      <c r="J6" s="5" t="s">
        <v>37</v>
      </c>
      <c r="K6" s="49" t="s">
        <v>1027</v>
      </c>
      <c r="L6" s="4" t="s">
        <v>37</v>
      </c>
      <c r="M6" s="4" t="s">
        <v>1028</v>
      </c>
      <c r="N6" s="4" t="s">
        <v>1027</v>
      </c>
      <c r="O6" s="4" t="s">
        <v>37</v>
      </c>
      <c r="P6" s="4"/>
    </row>
    <row r="7" ht="20.1" customHeight="1" spans="1:16">
      <c r="A7" s="9" t="s">
        <v>9</v>
      </c>
      <c r="B7" s="9">
        <f>COUNTIFS(无违建村!$B$4:$B$514,$A7)</f>
        <v>63</v>
      </c>
      <c r="C7" s="9">
        <f>COUNTIFS(无违建村!$B$4:$B$514,$A7,无违建村!$E$4:$E$514,"*")</f>
        <v>20</v>
      </c>
      <c r="D7" s="9">
        <f>COUNTIFS(无违建村!$B$4:$B$514,$A7,无违建村!$E$4:$E$514,"*",无违建村!$P$4:$P$514,"&lt;&gt;")</f>
        <v>3</v>
      </c>
      <c r="E7" s="9">
        <f>COUNTIFS(无违建村!$B$4:$B$514,$A7,无违建村!$E$4:$E$514,"*",无违建村!$K$4:$K$514,$B$3)</f>
        <v>1</v>
      </c>
      <c r="F7" s="9">
        <f>COUNTIFS(无违建村!$B$4:$B$514,$A7,无违建村!$E$4:$E$514,"*",无违建村!$Q$4:$Q$514,$B$3,无违建村!$P$4:$P$514,"&lt;&gt;")</f>
        <v>0</v>
      </c>
      <c r="G7" s="9">
        <f>COUNTIFS(无违建村!$B$4:$B$514,$A7,无违建村!$E$4:$E$514,"",无违建村!$K$4:$K$514,"&lt;&gt;")</f>
        <v>28</v>
      </c>
      <c r="H7" s="9">
        <f>COUNTIFS(无违建村!$B$4:$B$514,$A7,无违建村!$E$4:$E$514,"",无违建村!$K$4:$K$514,"&lt;&gt;",无违建村!$Q$4:$Q$514,"&lt;&gt;")</f>
        <v>14</v>
      </c>
      <c r="I7" s="9">
        <f>COUNTIFS(无违建村!$B$4:$B$514,$A7,无违建村!$E$4:$E$514,"",无违建村!$K$4:$K$514,$B$3,无违建村!$K$4:$K$514,"&lt;&gt;")</f>
        <v>0</v>
      </c>
      <c r="J7" s="38">
        <f>COUNTIFS(无违建村!$B$4:$B$514,$A7,无违建村!$E$4:$E$514,"",无违建村!$Q$4:$Q$514,$B$3,无违建村!$K$4:$K$514,"&lt;&gt;",无违建村!$P$4:$P$514,"&lt;&gt;")</f>
        <v>0</v>
      </c>
      <c r="K7" s="39">
        <f>C7+G7</f>
        <v>48</v>
      </c>
      <c r="L7" s="40">
        <f>D7+H7</f>
        <v>17</v>
      </c>
      <c r="M7" s="50">
        <f>L7/B7</f>
        <v>0.26984126984127</v>
      </c>
      <c r="N7" s="9">
        <f>E7+I7</f>
        <v>1</v>
      </c>
      <c r="O7" s="9">
        <f>F7+J7</f>
        <v>0</v>
      </c>
      <c r="P7" s="41"/>
    </row>
    <row r="8" ht="20.1" customHeight="1" spans="1:16">
      <c r="A8" s="34" t="s">
        <v>10</v>
      </c>
      <c r="B8" s="34">
        <f>COUNTIFS(无违建村!$B$4:$B$514,$A8)</f>
        <v>40</v>
      </c>
      <c r="C8" s="34">
        <f>COUNTIFS(无违建村!$B$4:$B$514,$A8,无违建村!$E$4:$E$514,"*")</f>
        <v>21</v>
      </c>
      <c r="D8" s="34">
        <f>COUNTIFS(无违建村!$B$4:$B$514,$A8,无违建村!$E$4:$E$514,"*",无违建村!$P$4:$P$514,"&lt;&gt;")</f>
        <v>8</v>
      </c>
      <c r="E8" s="34">
        <f>COUNTIFS(无违建村!$B$4:$B$514,$A8,无违建村!$E$4:$E$514,"*",无违建村!$K$4:$K$514,$B$3)</f>
        <v>2</v>
      </c>
      <c r="F8" s="34">
        <f>COUNTIFS(无违建村!$B$4:$B$514,$A8,无违建村!$E$4:$E$514,"*",无违建村!$Q$4:$Q$514,$B$3,无违建村!$P$4:$P$514,"&lt;&gt;")</f>
        <v>0</v>
      </c>
      <c r="G8" s="34">
        <f>COUNTIFS(无违建村!$B$4:$B$514,$A8,无违建村!$E$4:$E$514,"",无违建村!$K$4:$K$514,"&lt;&gt;")</f>
        <v>19</v>
      </c>
      <c r="H8" s="34">
        <f>COUNTIFS(无违建村!$B$4:$B$514,$A8,无违建村!$E$4:$E$514,"",无违建村!$K$4:$K$514,"&lt;&gt;",无违建村!$Q$4:$Q$514,"&lt;&gt;")</f>
        <v>4</v>
      </c>
      <c r="I8" s="34">
        <f>COUNTIFS(无违建村!$B$4:$B$514,$A8,无违建村!$E$4:$E$514,"",无违建村!$K$4:$K$514,$B$3,无违建村!$K$4:$K$514,"&lt;&gt;")</f>
        <v>1</v>
      </c>
      <c r="J8" s="42">
        <f>COUNTIFS(无违建村!$B$4:$B$514,$A8,无违建村!$E$4:$E$514,"",无违建村!$Q$4:$Q$514,$B$3,无违建村!$K$4:$K$514,"&lt;&gt;",无违建村!$P$4:$P$514,"&lt;&gt;")</f>
        <v>0</v>
      </c>
      <c r="K8" s="43">
        <f t="shared" ref="K8:K19" si="0">C8+G8</f>
        <v>40</v>
      </c>
      <c r="L8" s="44">
        <f t="shared" ref="L8:L19" si="1">D8+H8</f>
        <v>12</v>
      </c>
      <c r="M8" s="50">
        <f t="shared" ref="M8:M19" si="2">L8/B8</f>
        <v>0.3</v>
      </c>
      <c r="N8" s="34">
        <f t="shared" ref="N8:N19" si="3">E8+I8</f>
        <v>3</v>
      </c>
      <c r="O8" s="34">
        <f t="shared" ref="O8:O19" si="4">F8+J8</f>
        <v>0</v>
      </c>
      <c r="P8" s="45"/>
    </row>
    <row r="9" ht="20.1" customHeight="1" spans="1:16">
      <c r="A9" s="9" t="s">
        <v>11</v>
      </c>
      <c r="B9" s="9">
        <f>COUNTIFS(无违建村!$B$4:$B$514,$A9)</f>
        <v>25</v>
      </c>
      <c r="C9" s="9">
        <f>COUNTIFS(无违建村!$B$4:$B$514,$A9,无违建村!$E$4:$E$514,"*")</f>
        <v>25</v>
      </c>
      <c r="D9" s="9">
        <f>COUNTIFS(无违建村!$B$4:$B$514,$A9,无违建村!$E$4:$E$514,"*",无违建村!$P$4:$P$514,"&lt;&gt;")</f>
        <v>8</v>
      </c>
      <c r="E9" s="9">
        <f>COUNTIFS(无违建村!$B$4:$B$514,$A9,无违建村!$E$4:$E$514,"*",无违建村!$K$4:$K$514,$B$3)</f>
        <v>5</v>
      </c>
      <c r="F9" s="9">
        <f>COUNTIFS(无违建村!$B$4:$B$514,$A9,无违建村!$E$4:$E$514,"*",无违建村!$Q$4:$Q$514,$B$3,无违建村!$P$4:$P$514,"&lt;&gt;")</f>
        <v>0</v>
      </c>
      <c r="G9" s="9">
        <f>COUNTIFS(无违建村!$B$4:$B$514,$A9,无违建村!$E$4:$E$514,"",无违建村!$K$4:$K$514,"&lt;&gt;")</f>
        <v>0</v>
      </c>
      <c r="H9" s="9">
        <f>COUNTIFS(无违建村!$B$4:$B$514,$A9,无违建村!$E$4:$E$514,"",无违建村!$K$4:$K$514,"&lt;&gt;",无违建村!$Q$4:$Q$514,"&lt;&gt;")</f>
        <v>0</v>
      </c>
      <c r="I9" s="9">
        <f>COUNTIFS(无违建村!$B$4:$B$514,$A9,无违建村!$E$4:$E$514,"",无违建村!$K$4:$K$514,$B$3,无违建村!$K$4:$K$514,"&lt;&gt;")</f>
        <v>0</v>
      </c>
      <c r="J9" s="38">
        <f>COUNTIFS(无违建村!$B$4:$B$514,$A9,无违建村!$E$4:$E$514,"",无违建村!$Q$4:$Q$514,$B$3,无违建村!$K$4:$K$514,"&lt;&gt;",无违建村!$P$4:$P$514,"&lt;&gt;")</f>
        <v>0</v>
      </c>
      <c r="K9" s="39">
        <f t="shared" si="0"/>
        <v>25</v>
      </c>
      <c r="L9" s="40">
        <f t="shared" si="1"/>
        <v>8</v>
      </c>
      <c r="M9" s="50">
        <f t="shared" si="2"/>
        <v>0.32</v>
      </c>
      <c r="N9" s="9">
        <f t="shared" si="3"/>
        <v>5</v>
      </c>
      <c r="O9" s="9">
        <f t="shared" si="4"/>
        <v>0</v>
      </c>
      <c r="P9" s="41"/>
    </row>
    <row r="10" ht="20.1" customHeight="1" spans="1:16">
      <c r="A10" s="34" t="s">
        <v>13</v>
      </c>
      <c r="B10" s="34">
        <f>COUNTIFS(无违建村!$B$4:$B$514,$A10)</f>
        <v>35</v>
      </c>
      <c r="C10" s="34">
        <f>COUNTIFS(无违建村!$B$4:$B$514,$A10,无违建村!$E$4:$E$514,"*")</f>
        <v>5</v>
      </c>
      <c r="D10" s="34">
        <f>COUNTIFS(无违建村!$B$4:$B$514,$A10,无违建村!$E$4:$E$514,"*",无违建村!$P$4:$P$514,"&lt;&gt;")</f>
        <v>1</v>
      </c>
      <c r="E10" s="34">
        <f>COUNTIFS(无违建村!$B$4:$B$514,$A10,无违建村!$E$4:$E$514,"*",无违建村!$K$4:$K$514,$B$3)</f>
        <v>1</v>
      </c>
      <c r="F10" s="34">
        <f>COUNTIFS(无违建村!$B$4:$B$514,$A10,无违建村!$E$4:$E$514,"*",无违建村!$Q$4:$Q$514,$B$3,无违建村!$P$4:$P$514,"&lt;&gt;")</f>
        <v>0</v>
      </c>
      <c r="G10" s="34">
        <f>COUNTIFS(无违建村!$B$4:$B$514,$A10,无违建村!$E$4:$E$514,"",无违建村!$K$4:$K$514,"&lt;&gt;")</f>
        <v>10</v>
      </c>
      <c r="H10" s="34">
        <f>COUNTIFS(无违建村!$B$4:$B$514,$A10,无违建村!$E$4:$E$514,"",无违建村!$K$4:$K$514,"&lt;&gt;",无违建村!$Q$4:$Q$514,"&lt;&gt;")</f>
        <v>7</v>
      </c>
      <c r="I10" s="34">
        <f>COUNTIFS(无违建村!$B$4:$B$514,$A10,无违建村!$E$4:$E$514,"",无违建村!$K$4:$K$514,$B$3,无违建村!$K$4:$K$514,"&lt;&gt;")</f>
        <v>1</v>
      </c>
      <c r="J10" s="42">
        <f>COUNTIFS(无违建村!$B$4:$B$514,$A10,无违建村!$E$4:$E$514,"",无违建村!$Q$4:$Q$514,$B$3,无违建村!$K$4:$K$514,"&lt;&gt;",无违建村!$P$4:$P$514,"&lt;&gt;")</f>
        <v>0</v>
      </c>
      <c r="K10" s="43">
        <f t="shared" si="0"/>
        <v>15</v>
      </c>
      <c r="L10" s="44">
        <f t="shared" si="1"/>
        <v>8</v>
      </c>
      <c r="M10" s="50">
        <f t="shared" si="2"/>
        <v>0.228571428571429</v>
      </c>
      <c r="N10" s="34">
        <f t="shared" si="3"/>
        <v>2</v>
      </c>
      <c r="O10" s="34">
        <f t="shared" si="4"/>
        <v>0</v>
      </c>
      <c r="P10" s="45"/>
    </row>
    <row r="11" ht="20.1" customHeight="1" spans="1:16">
      <c r="A11" s="9" t="s">
        <v>15</v>
      </c>
      <c r="B11" s="9">
        <f>COUNTIFS(无违建村!$B$4:$B$514,$A11)</f>
        <v>35</v>
      </c>
      <c r="C11" s="9">
        <f>COUNTIFS(无违建村!$B$4:$B$514,$A11,无违建村!$E$4:$E$514,"*")</f>
        <v>14</v>
      </c>
      <c r="D11" s="9">
        <f>COUNTIFS(无违建村!$B$4:$B$514,$A11,无违建村!$E$4:$E$514,"*",无违建村!$P$4:$P$514,"&lt;&gt;")</f>
        <v>2</v>
      </c>
      <c r="E11" s="9">
        <f>COUNTIFS(无违建村!$B$4:$B$514,$A11,无违建村!$E$4:$E$514,"*",无违建村!$K$4:$K$514,$B$3)</f>
        <v>2</v>
      </c>
      <c r="F11" s="9">
        <f>COUNTIFS(无违建村!$B$4:$B$514,$A11,无违建村!$E$4:$E$514,"*",无违建村!$Q$4:$Q$514,$B$3,无违建村!$P$4:$P$514,"&lt;&gt;")</f>
        <v>0</v>
      </c>
      <c r="G11" s="9">
        <f>COUNTIFS(无违建村!$B$4:$B$514,$A11,无违建村!$E$4:$E$514,"",无违建村!$K$4:$K$514,"&lt;&gt;")</f>
        <v>7</v>
      </c>
      <c r="H11" s="9">
        <f>COUNTIFS(无违建村!$B$4:$B$514,$A11,无违建村!$E$4:$E$514,"",无违建村!$K$4:$K$514,"&lt;&gt;",无违建村!$Q$4:$Q$514,"&lt;&gt;")</f>
        <v>0</v>
      </c>
      <c r="I11" s="9">
        <f>COUNTIFS(无违建村!$B$4:$B$514,$A11,无违建村!$E$4:$E$514,"",无违建村!$K$4:$K$514,$B$3,无违建村!$K$4:$K$514,"&lt;&gt;")</f>
        <v>0</v>
      </c>
      <c r="J11" s="38">
        <f>COUNTIFS(无违建村!$B$4:$B$514,$A11,无违建村!$E$4:$E$514,"",无违建村!$Q$4:$Q$514,$B$3,无违建村!$K$4:$K$514,"&lt;&gt;",无违建村!$P$4:$P$514,"&lt;&gt;")</f>
        <v>0</v>
      </c>
      <c r="K11" s="39">
        <f t="shared" si="0"/>
        <v>21</v>
      </c>
      <c r="L11" s="40">
        <f t="shared" si="1"/>
        <v>2</v>
      </c>
      <c r="M11" s="50">
        <f t="shared" si="2"/>
        <v>0.0571428571428571</v>
      </c>
      <c r="N11" s="9">
        <f t="shared" si="3"/>
        <v>2</v>
      </c>
      <c r="O11" s="9">
        <f t="shared" si="4"/>
        <v>0</v>
      </c>
      <c r="P11" s="41"/>
    </row>
    <row r="12" ht="20.1" customHeight="1" spans="1:16">
      <c r="A12" s="34" t="s">
        <v>16</v>
      </c>
      <c r="B12" s="34">
        <f>COUNTIFS(无违建村!$B$4:$B$514,$A12)</f>
        <v>24</v>
      </c>
      <c r="C12" s="34">
        <f>COUNTIFS(无违建村!$B$4:$B$514,$A12,无违建村!$E$4:$E$514,"*")</f>
        <v>15</v>
      </c>
      <c r="D12" s="34">
        <f>COUNTIFS(无违建村!$B$4:$B$514,$A12,无违建村!$E$4:$E$514,"*",无违建村!$P$4:$P$514,"&lt;&gt;")</f>
        <v>5</v>
      </c>
      <c r="E12" s="34">
        <f>COUNTIFS(无违建村!$B$4:$B$514,$A12,无违建村!$E$4:$E$514,"*",无违建村!$K$4:$K$514,$B$3)</f>
        <v>3</v>
      </c>
      <c r="F12" s="34">
        <f>COUNTIFS(无违建村!$B$4:$B$514,$A12,无违建村!$E$4:$E$514,"*",无违建村!$Q$4:$Q$514,$B$3,无违建村!$P$4:$P$514,"&lt;&gt;")</f>
        <v>0</v>
      </c>
      <c r="G12" s="34">
        <f>COUNTIFS(无违建村!$B$4:$B$514,$A12,无违建村!$E$4:$E$514,"",无违建村!$K$4:$K$514,"&lt;&gt;")</f>
        <v>9</v>
      </c>
      <c r="H12" s="34">
        <f>COUNTIFS(无违建村!$B$4:$B$514,$A12,无违建村!$E$4:$E$514,"",无违建村!$K$4:$K$514,"&lt;&gt;",无违建村!$Q$4:$Q$514,"&lt;&gt;")</f>
        <v>3</v>
      </c>
      <c r="I12" s="34">
        <f>COUNTIFS(无违建村!$B$4:$B$514,$A12,无违建村!$E$4:$E$514,"",无违建村!$K$4:$K$514,$B$3,无违建村!$K$4:$K$514,"&lt;&gt;")</f>
        <v>1</v>
      </c>
      <c r="J12" s="42">
        <f>COUNTIFS(无违建村!$B$4:$B$514,$A12,无违建村!$E$4:$E$514,"",无违建村!$Q$4:$Q$514,$B$3,无违建村!$K$4:$K$514,"&lt;&gt;",无违建村!$P$4:$P$514,"&lt;&gt;")</f>
        <v>0</v>
      </c>
      <c r="K12" s="43">
        <f t="shared" si="0"/>
        <v>24</v>
      </c>
      <c r="L12" s="44">
        <f t="shared" si="1"/>
        <v>8</v>
      </c>
      <c r="M12" s="50">
        <f t="shared" si="2"/>
        <v>0.333333333333333</v>
      </c>
      <c r="N12" s="34">
        <f t="shared" si="3"/>
        <v>4</v>
      </c>
      <c r="O12" s="34">
        <f t="shared" si="4"/>
        <v>0</v>
      </c>
      <c r="P12" s="45"/>
    </row>
    <row r="13" ht="20.1" customHeight="1" spans="1:16">
      <c r="A13" s="9" t="s">
        <v>17</v>
      </c>
      <c r="B13" s="9">
        <f>COUNTIFS(无违建村!$B$4:$B$514,$A13)</f>
        <v>63</v>
      </c>
      <c r="C13" s="9">
        <f>COUNTIFS(无违建村!$B$4:$B$514,$A13,无违建村!$E$4:$E$514,"*")</f>
        <v>34</v>
      </c>
      <c r="D13" s="9">
        <f>COUNTIFS(无违建村!$B$4:$B$514,$A13,无违建村!$E$4:$E$514,"*",无违建村!$P$4:$P$514,"&lt;&gt;")</f>
        <v>5</v>
      </c>
      <c r="E13" s="9">
        <f>COUNTIFS(无违建村!$B$4:$B$514,$A13,无违建村!$E$4:$E$514,"*",无违建村!$K$4:$K$514,$B$3)</f>
        <v>7</v>
      </c>
      <c r="F13" s="9">
        <f>COUNTIFS(无违建村!$B$4:$B$514,$A13,无违建村!$E$4:$E$514,"*",无违建村!$Q$4:$Q$514,$B$3,无违建村!$P$4:$P$514,"&lt;&gt;")</f>
        <v>0</v>
      </c>
      <c r="G13" s="9">
        <f>COUNTIFS(无违建村!$B$4:$B$514,$A13,无违建村!$E$4:$E$514,"",无违建村!$K$4:$K$514,"&lt;&gt;")</f>
        <v>4</v>
      </c>
      <c r="H13" s="9">
        <f>COUNTIFS(无违建村!$B$4:$B$514,$A13,无违建村!$E$4:$E$514,"",无违建村!$K$4:$K$514,"&lt;&gt;",无违建村!$Q$4:$Q$514,"&lt;&gt;")</f>
        <v>4</v>
      </c>
      <c r="I13" s="9">
        <f>COUNTIFS(无违建村!$B$4:$B$514,$A13,无违建村!$E$4:$E$514,"",无违建村!$K$4:$K$514,$B$3,无违建村!$K$4:$K$514,"&lt;&gt;")</f>
        <v>1</v>
      </c>
      <c r="J13" s="38">
        <f>COUNTIFS(无违建村!$B$4:$B$514,$A13,无违建村!$E$4:$E$514,"",无违建村!$Q$4:$Q$514,$B$3,无违建村!$K$4:$K$514,"&lt;&gt;",无违建村!$P$4:$P$514,"&lt;&gt;")</f>
        <v>0</v>
      </c>
      <c r="K13" s="39">
        <f t="shared" si="0"/>
        <v>38</v>
      </c>
      <c r="L13" s="40">
        <f t="shared" si="1"/>
        <v>9</v>
      </c>
      <c r="M13" s="50">
        <f t="shared" si="2"/>
        <v>0.142857142857143</v>
      </c>
      <c r="N13" s="9">
        <f t="shared" si="3"/>
        <v>8</v>
      </c>
      <c r="O13" s="9">
        <f t="shared" si="4"/>
        <v>0</v>
      </c>
      <c r="P13" s="41" t="s">
        <v>1029</v>
      </c>
    </row>
    <row r="14" ht="20.1" customHeight="1" spans="1:16">
      <c r="A14" s="34" t="s">
        <v>18</v>
      </c>
      <c r="B14" s="34">
        <f>COUNTIFS(无违建村!$B$4:$B$514,$A14)</f>
        <v>34</v>
      </c>
      <c r="C14" s="34">
        <f>COUNTIFS(无违建村!$B$4:$B$514,$A14,无违建村!$E$4:$E$514,"*")</f>
        <v>17</v>
      </c>
      <c r="D14" s="34">
        <f>COUNTIFS(无违建村!$B$4:$B$514,$A14,无违建村!$E$4:$E$514,"*",无违建村!$P$4:$P$514,"&lt;&gt;")</f>
        <v>12</v>
      </c>
      <c r="E14" s="34">
        <f>COUNTIFS(无违建村!$B$4:$B$514,$A14,无违建村!$E$4:$E$514,"*",无违建村!$K$4:$K$514,$B$3)</f>
        <v>7</v>
      </c>
      <c r="F14" s="34">
        <f>COUNTIFS(无违建村!$B$4:$B$514,$A14,无违建村!$E$4:$E$514,"*",无违建村!$Q$4:$Q$514,$B$3,无违建村!$P$4:$P$514,"&lt;&gt;")</f>
        <v>5</v>
      </c>
      <c r="G14" s="34">
        <f>COUNTIFS(无违建村!$B$4:$B$514,$A14,无违建村!$E$4:$E$514,"",无违建村!$K$4:$K$514,"&lt;&gt;")</f>
        <v>17</v>
      </c>
      <c r="H14" s="34">
        <f>COUNTIFS(无违建村!$B$4:$B$514,$A14,无违建村!$E$4:$E$514,"",无违建村!$K$4:$K$514,"&lt;&gt;",无违建村!$Q$4:$Q$514,"&lt;&gt;")</f>
        <v>17</v>
      </c>
      <c r="I14" s="34">
        <f>COUNTIFS(无违建村!$B$4:$B$514,$A14,无违建村!$E$4:$E$514,"",无违建村!$K$4:$K$514,$B$3,无违建村!$K$4:$K$514,"&lt;&gt;")</f>
        <v>6</v>
      </c>
      <c r="J14" s="42">
        <f>COUNTIFS(无违建村!$B$4:$B$514,$A14,无违建村!$E$4:$E$514,"",无违建村!$Q$4:$Q$514,$B$3,无违建村!$K$4:$K$514,"&lt;&gt;",无违建村!$P$4:$P$514,"&lt;&gt;")</f>
        <v>6</v>
      </c>
      <c r="K14" s="43">
        <f t="shared" si="0"/>
        <v>34</v>
      </c>
      <c r="L14" s="44">
        <f t="shared" si="1"/>
        <v>29</v>
      </c>
      <c r="M14" s="50">
        <f t="shared" si="2"/>
        <v>0.852941176470588</v>
      </c>
      <c r="N14" s="34">
        <f t="shared" si="3"/>
        <v>13</v>
      </c>
      <c r="O14" s="34">
        <f t="shared" si="4"/>
        <v>11</v>
      </c>
      <c r="P14" s="45"/>
    </row>
    <row r="15" ht="20.1" customHeight="1" spans="1:16">
      <c r="A15" s="9" t="s">
        <v>19</v>
      </c>
      <c r="B15" s="9">
        <f>COUNTIFS(无违建村!$B$4:$B$514,$A15)</f>
        <v>48</v>
      </c>
      <c r="C15" s="9">
        <f>COUNTIFS(无违建村!$B$4:$B$514,$A15,无违建村!$E$4:$E$514,"*")</f>
        <v>48</v>
      </c>
      <c r="D15" s="9">
        <f>COUNTIFS(无违建村!$B$4:$B$514,$A15,无违建村!$E$4:$E$514,"*",无违建村!$P$4:$P$514,"&lt;&gt;")</f>
        <v>19</v>
      </c>
      <c r="E15" s="9">
        <f>COUNTIFS(无违建村!$B$4:$B$514,$A15,无违建村!$E$4:$E$514,"*",无违建村!$K$4:$K$514,$B$3)</f>
        <v>17</v>
      </c>
      <c r="F15" s="9">
        <f>COUNTIFS(无违建村!$B$4:$B$514,$A15,无违建村!$E$4:$E$514,"*",无违建村!$Q$4:$Q$514,$B$3,无违建村!$P$4:$P$514,"&lt;&gt;")</f>
        <v>6</v>
      </c>
      <c r="G15" s="9">
        <f>COUNTIFS(无违建村!$B$4:$B$514,$A15,无违建村!$E$4:$E$514,"",无违建村!$K$4:$K$514,"&lt;&gt;")</f>
        <v>0</v>
      </c>
      <c r="H15" s="9">
        <f>COUNTIFS(无违建村!$B$4:$B$514,$A15,无违建村!$E$4:$E$514,"",无违建村!$K$4:$K$514,"&lt;&gt;",无违建村!$Q$4:$Q$514,"&lt;&gt;")</f>
        <v>0</v>
      </c>
      <c r="I15" s="9">
        <f>COUNTIFS(无违建村!$B$4:$B$514,$A15,无违建村!$E$4:$E$514,"",无违建村!$K$4:$K$514,$B$3,无违建村!$K$4:$K$514,"&lt;&gt;")</f>
        <v>0</v>
      </c>
      <c r="J15" s="38">
        <f>COUNTIFS(无违建村!$B$4:$B$514,$A15,无违建村!$E$4:$E$514,"",无违建村!$Q$4:$Q$514,$B$3,无违建村!$K$4:$K$514,"&lt;&gt;",无违建村!$P$4:$P$514,"&lt;&gt;")</f>
        <v>0</v>
      </c>
      <c r="K15" s="39">
        <f t="shared" si="0"/>
        <v>48</v>
      </c>
      <c r="L15" s="40">
        <f t="shared" si="1"/>
        <v>19</v>
      </c>
      <c r="M15" s="50">
        <f t="shared" si="2"/>
        <v>0.395833333333333</v>
      </c>
      <c r="N15" s="9">
        <f t="shared" si="3"/>
        <v>17</v>
      </c>
      <c r="O15" s="9">
        <f t="shared" si="4"/>
        <v>6</v>
      </c>
      <c r="P15" s="41"/>
    </row>
    <row r="16" ht="20.1" customHeight="1" spans="1:16">
      <c r="A16" s="34" t="s">
        <v>21</v>
      </c>
      <c r="B16" s="34">
        <f>COUNTIFS(无违建村!$B$4:$B$514,$A16)</f>
        <v>84</v>
      </c>
      <c r="C16" s="34">
        <f>COUNTIFS(无违建村!$B$4:$B$514,$A16,无违建村!$E$4:$E$514,"*")</f>
        <v>22</v>
      </c>
      <c r="D16" s="34">
        <f>COUNTIFS(无违建村!$B$4:$B$514,$A16,无违建村!$E$4:$E$514,"*",无违建村!$P$4:$P$514,"&lt;&gt;")</f>
        <v>0</v>
      </c>
      <c r="E16" s="34">
        <f>COUNTIFS(无违建村!$B$4:$B$514,$A16,无违建村!$E$4:$E$514,"*",无违建村!$K$4:$K$514,$B$3)</f>
        <v>0</v>
      </c>
      <c r="F16" s="34">
        <f>COUNTIFS(无违建村!$B$4:$B$514,$A16,无违建村!$E$4:$E$514,"*",无违建村!$Q$4:$Q$514,$B$3,无违建村!$P$4:$P$514,"&lt;&gt;")</f>
        <v>0</v>
      </c>
      <c r="G16" s="34">
        <f>COUNTIFS(无违建村!$B$4:$B$514,$A16,无违建村!$E$4:$E$514,"",无违建村!$K$4:$K$514,"&lt;&gt;")</f>
        <v>4</v>
      </c>
      <c r="H16" s="34">
        <f>COUNTIFS(无违建村!$B$4:$B$514,$A16,无违建村!$E$4:$E$514,"",无违建村!$K$4:$K$514,"&lt;&gt;",无违建村!$Q$4:$Q$514,"&lt;&gt;")</f>
        <v>0</v>
      </c>
      <c r="I16" s="34">
        <f>COUNTIFS(无违建村!$B$4:$B$514,$A16,无违建村!$E$4:$E$514,"",无违建村!$K$4:$K$514,$B$3,无违建村!$K$4:$K$514,"&lt;&gt;")</f>
        <v>0</v>
      </c>
      <c r="J16" s="42">
        <f>COUNTIFS(无违建村!$B$4:$B$514,$A16,无违建村!$E$4:$E$514,"",无违建村!$Q$4:$Q$514,$B$3,无违建村!$K$4:$K$514,"&lt;&gt;",无违建村!$P$4:$P$514,"&lt;&gt;")</f>
        <v>0</v>
      </c>
      <c r="K16" s="43">
        <f t="shared" si="0"/>
        <v>26</v>
      </c>
      <c r="L16" s="44">
        <f t="shared" si="1"/>
        <v>0</v>
      </c>
      <c r="M16" s="50">
        <f t="shared" si="2"/>
        <v>0</v>
      </c>
      <c r="N16" s="34">
        <f t="shared" si="3"/>
        <v>0</v>
      </c>
      <c r="O16" s="34">
        <f t="shared" si="4"/>
        <v>0</v>
      </c>
      <c r="P16" s="45"/>
    </row>
    <row r="17" ht="20.1" customHeight="1" spans="1:16">
      <c r="A17" s="9" t="s">
        <v>22</v>
      </c>
      <c r="B17" s="9">
        <f>COUNTIFS(无违建村!$B$4:$B$514,$A17)</f>
        <v>32</v>
      </c>
      <c r="C17" s="9">
        <f>COUNTIFS(无违建村!$B$4:$B$514,$A17,无违建村!$E$4:$E$514,"*")</f>
        <v>9</v>
      </c>
      <c r="D17" s="9">
        <f>COUNTIFS(无违建村!$B$4:$B$514,$A17,无违建村!$E$4:$E$514,"*",无违建村!$P$4:$P$514,"&lt;&gt;")</f>
        <v>0</v>
      </c>
      <c r="E17" s="9">
        <f>COUNTIFS(无违建村!$B$4:$B$514,$A17,无违建村!$E$4:$E$514,"*",无违建村!$K$4:$K$514,$B$3)</f>
        <v>1</v>
      </c>
      <c r="F17" s="9">
        <f>COUNTIFS(无违建村!$B$4:$B$514,$A17,无违建村!$E$4:$E$514,"*",无违建村!$Q$4:$Q$514,$B$3,无违建村!$P$4:$P$514,"&lt;&gt;")</f>
        <v>0</v>
      </c>
      <c r="G17" s="9">
        <f>COUNTIFS(无违建村!$B$4:$B$514,$A17,无违建村!$E$4:$E$514,"",无违建村!$K$4:$K$514,"&lt;&gt;")</f>
        <v>12</v>
      </c>
      <c r="H17" s="9">
        <f>COUNTIFS(无违建村!$B$4:$B$514,$A17,无违建村!$E$4:$E$514,"",无违建村!$K$4:$K$514,"&lt;&gt;",无违建村!$Q$4:$Q$514,"&lt;&gt;")</f>
        <v>7</v>
      </c>
      <c r="I17" s="9">
        <f>COUNTIFS(无违建村!$B$4:$B$514,$A17,无违建村!$E$4:$E$514,"",无违建村!$K$4:$K$514,$B$3,无违建村!$K$4:$K$514,"&lt;&gt;")</f>
        <v>3</v>
      </c>
      <c r="J17" s="38">
        <f>COUNTIFS(无违建村!$B$4:$B$514,$A17,无违建村!$E$4:$E$514,"",无违建村!$Q$4:$Q$514,$B$3,无违建村!$K$4:$K$514,"&lt;&gt;",无违建村!$P$4:$P$514,"&lt;&gt;")</f>
        <v>0</v>
      </c>
      <c r="K17" s="39">
        <f t="shared" si="0"/>
        <v>21</v>
      </c>
      <c r="L17" s="40">
        <f t="shared" si="1"/>
        <v>7</v>
      </c>
      <c r="M17" s="50">
        <f t="shared" si="2"/>
        <v>0.21875</v>
      </c>
      <c r="N17" s="9">
        <f t="shared" si="3"/>
        <v>4</v>
      </c>
      <c r="O17" s="9">
        <f t="shared" si="4"/>
        <v>0</v>
      </c>
      <c r="P17" s="41" t="s">
        <v>1029</v>
      </c>
    </row>
    <row r="18" ht="20.1" customHeight="1" spans="1:16">
      <c r="A18" s="34" t="s">
        <v>23</v>
      </c>
      <c r="B18" s="34">
        <f>COUNTIFS(无违建村!$B$4:$B$514,$A18)</f>
        <v>28</v>
      </c>
      <c r="C18" s="34">
        <f>COUNTIFS(无违建村!$B$4:$B$514,$A18,无违建村!$E$4:$E$514,"*")</f>
        <v>8</v>
      </c>
      <c r="D18" s="34">
        <f>COUNTIFS(无违建村!$B$4:$B$514,$A18,无违建村!$E$4:$E$514,"*",无违建村!$P$4:$P$514,"&lt;&gt;")</f>
        <v>5</v>
      </c>
      <c r="E18" s="34">
        <f>COUNTIFS(无违建村!$B$4:$B$514,$A18,无违建村!$E$4:$E$514,"*",无违建村!$K$4:$K$514,$B$3)</f>
        <v>2</v>
      </c>
      <c r="F18" s="34">
        <f>COUNTIFS(无违建村!$B$4:$B$514,$A18,无违建村!$E$4:$E$514,"*",无违建村!$Q$4:$Q$514,$B$3,无违建村!$P$4:$P$514,"&lt;&gt;")</f>
        <v>2</v>
      </c>
      <c r="G18" s="34">
        <f>COUNTIFS(无违建村!$B$4:$B$514,$A18,无违建村!$E$4:$E$514,"",无违建村!$K$4:$K$514,"&lt;&gt;")</f>
        <v>14</v>
      </c>
      <c r="H18" s="34">
        <f>COUNTIFS(无违建村!$B$4:$B$514,$A18,无违建村!$E$4:$E$514,"",无违建村!$K$4:$K$514,"&lt;&gt;",无违建村!$Q$4:$Q$514,"&lt;&gt;")</f>
        <v>13</v>
      </c>
      <c r="I18" s="34">
        <f>COUNTIFS(无违建村!$B$4:$B$514,$A18,无违建村!$E$4:$E$514,"",无违建村!$K$4:$K$514,$B$3,无违建村!$K$4:$K$514,"&lt;&gt;")</f>
        <v>2</v>
      </c>
      <c r="J18" s="42">
        <f>COUNTIFS(无违建村!$B$4:$B$514,$A18,无违建村!$E$4:$E$514,"",无违建村!$Q$4:$Q$514,$B$3,无违建村!$K$4:$K$514,"&lt;&gt;",无违建村!$P$4:$P$514,"&lt;&gt;")</f>
        <v>1</v>
      </c>
      <c r="K18" s="43">
        <f t="shared" si="0"/>
        <v>22</v>
      </c>
      <c r="L18" s="44">
        <f t="shared" si="1"/>
        <v>18</v>
      </c>
      <c r="M18" s="50">
        <f t="shared" si="2"/>
        <v>0.642857142857143</v>
      </c>
      <c r="N18" s="34">
        <f t="shared" si="3"/>
        <v>4</v>
      </c>
      <c r="O18" s="34">
        <f t="shared" si="4"/>
        <v>3</v>
      </c>
      <c r="P18" s="45"/>
    </row>
    <row r="19" ht="20.1" customHeight="1" spans="1:16">
      <c r="A19" s="4" t="s">
        <v>50</v>
      </c>
      <c r="B19" s="4">
        <f>SUM(B7:B18)</f>
        <v>511</v>
      </c>
      <c r="C19" s="4">
        <f t="shared" ref="C19:H19" si="5">SUM(C7:C18)</f>
        <v>238</v>
      </c>
      <c r="D19" s="4">
        <f t="shared" si="5"/>
        <v>68</v>
      </c>
      <c r="E19" s="4">
        <f t="shared" si="5"/>
        <v>48</v>
      </c>
      <c r="F19" s="4">
        <f t="shared" si="5"/>
        <v>13</v>
      </c>
      <c r="G19" s="4">
        <f t="shared" si="5"/>
        <v>124</v>
      </c>
      <c r="H19" s="4">
        <f t="shared" si="5"/>
        <v>69</v>
      </c>
      <c r="I19" s="4">
        <f t="shared" ref="I19" si="6">SUM(I7:I18)</f>
        <v>15</v>
      </c>
      <c r="J19" s="5">
        <f t="shared" ref="J19" si="7">SUM(J7:J18)</f>
        <v>7</v>
      </c>
      <c r="K19" s="51">
        <f t="shared" si="0"/>
        <v>362</v>
      </c>
      <c r="L19" s="52">
        <f t="shared" si="1"/>
        <v>137</v>
      </c>
      <c r="M19" s="50">
        <f t="shared" si="2"/>
        <v>0.268101761252446</v>
      </c>
      <c r="N19" s="4">
        <f t="shared" si="3"/>
        <v>63</v>
      </c>
      <c r="O19" s="4">
        <f t="shared" si="4"/>
        <v>20</v>
      </c>
      <c r="P19" s="46"/>
    </row>
  </sheetData>
  <mergeCells count="13">
    <mergeCell ref="A1:P1"/>
    <mergeCell ref="C4:F4"/>
    <mergeCell ref="G4:J4"/>
    <mergeCell ref="K4:O4"/>
    <mergeCell ref="C5:D5"/>
    <mergeCell ref="E5:F5"/>
    <mergeCell ref="G5:H5"/>
    <mergeCell ref="I5:J5"/>
    <mergeCell ref="K5:L5"/>
    <mergeCell ref="N5:O5"/>
    <mergeCell ref="A4:A6"/>
    <mergeCell ref="B4:B6"/>
    <mergeCell ref="P4:P6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31"/>
  <sheetViews>
    <sheetView workbookViewId="0">
      <selection activeCell="AA15" sqref="AA15"/>
    </sheetView>
  </sheetViews>
  <sheetFormatPr defaultColWidth="9" defaultRowHeight="13.5"/>
  <cols>
    <col min="1" max="1" width="6.25" customWidth="1"/>
    <col min="2" max="2" width="5.25" customWidth="1"/>
    <col min="3" max="3" width="5.75" customWidth="1"/>
    <col min="4" max="4" width="7.75" customWidth="1"/>
    <col min="5" max="5" width="5.75" hidden="1" customWidth="1"/>
    <col min="6" max="6" width="6" customWidth="1"/>
    <col min="7" max="7" width="5.75" hidden="1" customWidth="1"/>
    <col min="8" max="8" width="5.75" customWidth="1"/>
    <col min="9" max="9" width="5.75" hidden="1" customWidth="1"/>
    <col min="10" max="10" width="5.75" customWidth="1"/>
    <col min="11" max="11" width="5.75" hidden="1" customWidth="1"/>
    <col min="12" max="12" width="5.75" customWidth="1"/>
    <col min="13" max="13" width="5.75" hidden="1" customWidth="1"/>
    <col min="14" max="14" width="5.625" customWidth="1"/>
    <col min="15" max="15" width="5.75" hidden="1" customWidth="1"/>
    <col min="16" max="16" width="7.75" customWidth="1"/>
    <col min="17" max="17" width="5.75" customWidth="1"/>
    <col min="18" max="18" width="7.75" customWidth="1"/>
    <col min="19" max="19" width="5.75" customWidth="1"/>
    <col min="20" max="23" width="8.375" customWidth="1"/>
    <col min="24" max="24" width="13.625" customWidth="1"/>
  </cols>
  <sheetData>
    <row r="1" ht="22.5" spans="1:24">
      <c r="A1" s="23" t="s">
        <v>1021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ht="5.25" customHeight="1"/>
    <row r="3" ht="15" customHeight="1" spans="1:24">
      <c r="A3" s="24" t="s">
        <v>1</v>
      </c>
      <c r="B3" s="24" t="s">
        <v>1022</v>
      </c>
      <c r="C3" s="25" t="s">
        <v>1030</v>
      </c>
      <c r="D3" s="24" t="s">
        <v>29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 t="s">
        <v>30</v>
      </c>
      <c r="Q3" s="24"/>
      <c r="R3" s="24"/>
      <c r="S3" s="36"/>
      <c r="T3" s="37" t="s">
        <v>24</v>
      </c>
      <c r="U3" s="24"/>
      <c r="V3" s="24"/>
      <c r="W3" s="24"/>
      <c r="X3" s="24" t="s">
        <v>8</v>
      </c>
    </row>
    <row r="4" ht="15" customHeight="1" spans="1:24">
      <c r="A4" s="24"/>
      <c r="B4" s="24"/>
      <c r="C4" s="26"/>
      <c r="D4" s="27" t="s">
        <v>1023</v>
      </c>
      <c r="E4" s="27"/>
      <c r="F4" s="28" t="s">
        <v>508</v>
      </c>
      <c r="G4" s="29"/>
      <c r="H4" s="27" t="s">
        <v>528</v>
      </c>
      <c r="I4" s="27"/>
      <c r="J4" s="27" t="s">
        <v>546</v>
      </c>
      <c r="K4" s="27"/>
      <c r="L4" s="27" t="s">
        <v>561</v>
      </c>
      <c r="M4" s="27"/>
      <c r="N4" s="27" t="s">
        <v>576</v>
      </c>
      <c r="O4" s="27"/>
      <c r="P4" s="24" t="s">
        <v>1025</v>
      </c>
      <c r="Q4" s="24"/>
      <c r="R4" s="24" t="s">
        <v>1026</v>
      </c>
      <c r="S4" s="36"/>
      <c r="T4" s="37" t="s">
        <v>32</v>
      </c>
      <c r="U4" s="24"/>
      <c r="V4" s="24" t="s">
        <v>33</v>
      </c>
      <c r="W4" s="24"/>
      <c r="X4" s="24"/>
    </row>
    <row r="5" ht="27" spans="1:24">
      <c r="A5" s="24"/>
      <c r="B5" s="24"/>
      <c r="C5" s="30"/>
      <c r="D5" s="24" t="s">
        <v>1027</v>
      </c>
      <c r="E5" s="24" t="s">
        <v>37</v>
      </c>
      <c r="F5" s="24" t="s">
        <v>1027</v>
      </c>
      <c r="G5" s="24" t="s">
        <v>37</v>
      </c>
      <c r="H5" s="24" t="s">
        <v>1027</v>
      </c>
      <c r="I5" s="24" t="s">
        <v>37</v>
      </c>
      <c r="J5" s="24" t="s">
        <v>1027</v>
      </c>
      <c r="K5" s="24" t="s">
        <v>37</v>
      </c>
      <c r="L5" s="24" t="s">
        <v>1027</v>
      </c>
      <c r="M5" s="24" t="s">
        <v>37</v>
      </c>
      <c r="N5" s="24" t="s">
        <v>1027</v>
      </c>
      <c r="O5" s="24" t="s">
        <v>37</v>
      </c>
      <c r="P5" s="24" t="s">
        <v>1027</v>
      </c>
      <c r="Q5" s="24" t="s">
        <v>37</v>
      </c>
      <c r="R5" s="24" t="s">
        <v>1027</v>
      </c>
      <c r="S5" s="36" t="s">
        <v>37</v>
      </c>
      <c r="T5" s="37" t="s">
        <v>1027</v>
      </c>
      <c r="U5" s="24" t="s">
        <v>37</v>
      </c>
      <c r="V5" s="24" t="s">
        <v>1027</v>
      </c>
      <c r="W5" s="24" t="s">
        <v>37</v>
      </c>
      <c r="X5" s="24"/>
    </row>
    <row r="6" ht="18" customHeight="1" spans="1:24">
      <c r="A6" s="31" t="s">
        <v>9</v>
      </c>
      <c r="B6" s="31">
        <f>COUNTIFS(无违建村!$B$4:$B$514,$A6)</f>
        <v>63</v>
      </c>
      <c r="C6" s="9" t="s">
        <v>36</v>
      </c>
      <c r="D6" s="9">
        <f>COUNTIFS(无违建村!$B$4:$B$514,$A6,无违建村!$E$4:$E$514,"*")</f>
        <v>20</v>
      </c>
      <c r="E6" s="9">
        <f>COUNTIFS(无违建村!$B$4:$B$514,$A6,无违建村!$E$4:$E$514,"*",无违建村!$P$4:$P$514,"&lt;&gt;")</f>
        <v>3</v>
      </c>
      <c r="F6" s="9">
        <f>COUNTIFS(无违建村!$B$4:$B$514,$A6,无违建村!$E$4:$E$514,"*",无违建村!$K$4:$K$514,8)</f>
        <v>1</v>
      </c>
      <c r="G6" s="9"/>
      <c r="H6" s="9">
        <f>COUNTIFS(无违建村!$B$4:$B$514,$A6,无违建村!$E$4:$E$514,"*",无违建村!$K$4:$K$514,9)</f>
        <v>9</v>
      </c>
      <c r="I6" s="9"/>
      <c r="J6" s="9">
        <f>COUNTIFS(无违建村!$B$4:$B$514,$A6,无违建村!$E$4:$E$514,"*",无违建村!$K$4:$K$514,10)</f>
        <v>7</v>
      </c>
      <c r="K6" s="9"/>
      <c r="L6" s="9">
        <f>COUNTIFS(无违建村!$B$4:$B$514,$A6,无违建村!$E$4:$E$514,"*",无违建村!$K$4:$K$514,11)</f>
        <v>3</v>
      </c>
      <c r="M6" s="9"/>
      <c r="N6" s="9">
        <f>COUNTIFS(无违建村!$B$4:$B$514,$A6,无违建村!$E$4:$E$514,"*",无违建村!$K$4:$K$514,12)</f>
        <v>0</v>
      </c>
      <c r="O6" s="9">
        <f>COUNTIFS(无违建村!$B$4:$B$514,$A6,无违建村!$E$4:$E$514,"*",无违建村!$Q$4:$Q$514,#REF!,无违建村!$P$4:$P$514,"&lt;&gt;")</f>
        <v>0</v>
      </c>
      <c r="P6" s="9">
        <f>COUNTIFS(无违建村!$B$4:$B$514,$A6,无违建村!$E$4:$E$514,"",无违建村!$K$4:$K$514,"&lt;&gt;")</f>
        <v>28</v>
      </c>
      <c r="Q6" s="9">
        <f>COUNTIFS(无违建村!$B$4:$B$514,$A6,无违建村!$E$4:$E$514,"",无违建村!$K$4:$K$514,"&lt;&gt;",无违建村!$Q$4:$Q$514,"&lt;&gt;")</f>
        <v>14</v>
      </c>
      <c r="R6" s="9">
        <f>COUNTIFS(无违建村!$B$4:$B$514,$A6,无违建村!$E$4:$E$514,"",无违建村!$K$4:$K$514,#REF!,无违建村!$K$4:$K$514,"&lt;&gt;")</f>
        <v>0</v>
      </c>
      <c r="S6" s="38">
        <f>COUNTIFS(无违建村!$B$4:$B$514,$A6,无违建村!$E$4:$E$514,"",无违建村!$Q$4:$Q$514,#REF!,无违建村!$K$4:$K$514,"&lt;&gt;",无违建村!$P$4:$P$514,"&lt;&gt;")</f>
        <v>0</v>
      </c>
      <c r="T6" s="39">
        <f t="shared" ref="T6:T10" si="0">D6+P6</f>
        <v>48</v>
      </c>
      <c r="U6" s="40">
        <f t="shared" ref="U6:U10" si="1">E6+Q6</f>
        <v>17</v>
      </c>
      <c r="V6" s="9">
        <f>N6+R6</f>
        <v>0</v>
      </c>
      <c r="W6" s="9">
        <f>O6+S6</f>
        <v>0</v>
      </c>
      <c r="X6" s="41"/>
    </row>
    <row r="7" ht="18" customHeight="1" spans="1:24">
      <c r="A7" s="32"/>
      <c r="B7" s="32"/>
      <c r="C7" s="9" t="s">
        <v>37</v>
      </c>
      <c r="D7" s="9"/>
      <c r="E7" s="9"/>
      <c r="F7" s="9">
        <f>COUNTIFS(无违建村!$B$4:$B$514,$A6,无违建村!$E$4:$E$514,"*",无违建村!$Q$4:$Q$514,8,无违建村!$P$4:$P$514,"&lt;&gt;")</f>
        <v>0</v>
      </c>
      <c r="G7" s="9"/>
      <c r="H7" s="9">
        <f>COUNTIFS(无违建村!$B$4:$B$514,$A6,无违建村!$E$4:$E$514,"*",无违建村!$Q$4:$Q$514,9,无违建村!$P$4:$P$514,"&lt;&gt;")</f>
        <v>0</v>
      </c>
      <c r="I7" s="9"/>
      <c r="J7" s="9">
        <f>COUNTIFS(无违建村!$B$4:$B$514,$A6,无违建村!$E$4:$E$514,"*",无违建村!$Q$4:$Q$514,10,无违建村!$P$4:$P$514,"&lt;&gt;")</f>
        <v>0</v>
      </c>
      <c r="K7" s="9"/>
      <c r="L7" s="9">
        <f>COUNTIFS(无违建村!$B$4:$B$514,$A6,无违建村!$E$4:$E$514,"*",无违建村!$Q$4:$Q$514,11,无违建村!$P$4:$P$514,"&lt;&gt;")</f>
        <v>2</v>
      </c>
      <c r="M7" s="9"/>
      <c r="N7" s="9">
        <f>COUNTIFS(无违建村!$B$4:$B$514,$A6,无违建村!$E$4:$E$514,"*",无违建村!$Q$4:$Q$514,12,无违建村!$P$4:$P$514,"&lt;&gt;")</f>
        <v>1</v>
      </c>
      <c r="O7" s="9"/>
      <c r="P7" s="9"/>
      <c r="Q7" s="9"/>
      <c r="R7" s="9"/>
      <c r="S7" s="38"/>
      <c r="T7" s="39"/>
      <c r="U7" s="40"/>
      <c r="V7" s="9"/>
      <c r="W7" s="9"/>
      <c r="X7" s="41"/>
    </row>
    <row r="8" ht="18" customHeight="1" spans="1:24">
      <c r="A8" s="33" t="s">
        <v>10</v>
      </c>
      <c r="B8" s="33">
        <f>COUNTIFS(无违建村!$B$4:$B$514,$A8)</f>
        <v>40</v>
      </c>
      <c r="C8" s="9" t="s">
        <v>36</v>
      </c>
      <c r="D8" s="34">
        <f>COUNTIFS(无违建村!$B$4:$B$514,$A8,无违建村!$E$4:$E$514,"*")</f>
        <v>21</v>
      </c>
      <c r="E8" s="34">
        <f>COUNTIFS(无违建村!$B$4:$B$514,$A8,无违建村!$E$4:$E$514,"*",无违建村!$P$4:$P$514,"&lt;&gt;")</f>
        <v>8</v>
      </c>
      <c r="F8" s="9">
        <f>COUNTIFS(无违建村!$B$4:$B$514,$A8,无违建村!$E$4:$E$514,"*",无违建村!$K$4:$K$514,8)</f>
        <v>2</v>
      </c>
      <c r="G8" s="34"/>
      <c r="H8" s="9">
        <f>COUNTIFS(无违建村!$B$4:$B$514,$A8,无违建村!$E$4:$E$514,"*",无违建村!$K$4:$K$514,9)</f>
        <v>4</v>
      </c>
      <c r="I8" s="34"/>
      <c r="J8" s="9">
        <f>COUNTIFS(无违建村!$B$4:$B$514,$A8,无违建村!$E$4:$E$514,"*",无违建村!$K$4:$K$514,10)</f>
        <v>4</v>
      </c>
      <c r="K8" s="34"/>
      <c r="L8" s="9">
        <f>COUNTIFS(无违建村!$B$4:$B$514,$A8,无违建村!$E$4:$E$514,"*",无违建村!$K$4:$K$514,11)</f>
        <v>5</v>
      </c>
      <c r="M8" s="34"/>
      <c r="N8" s="9">
        <f>COUNTIFS(无违建村!$B$4:$B$514,$A8,无违建村!$E$4:$E$514,"*",无违建村!$K$4:$K$514,12)</f>
        <v>6</v>
      </c>
      <c r="O8" s="34">
        <f>COUNTIFS(无违建村!$B$4:$B$514,$A8,无违建村!$E$4:$E$514,"*",无违建村!$Q$4:$Q$514,#REF!,无违建村!$P$4:$P$514,"&lt;&gt;")</f>
        <v>0</v>
      </c>
      <c r="P8" s="34">
        <f>COUNTIFS(无违建村!$B$4:$B$514,$A8,无违建村!$E$4:$E$514,"",无违建村!$K$4:$K$514,"&lt;&gt;")</f>
        <v>19</v>
      </c>
      <c r="Q8" s="34">
        <f>COUNTIFS(无违建村!$B$4:$B$514,$A8,无违建村!$E$4:$E$514,"",无违建村!$K$4:$K$514,"&lt;&gt;",无违建村!$Q$4:$Q$514,"&lt;&gt;")</f>
        <v>4</v>
      </c>
      <c r="R8" s="34">
        <f>COUNTIFS(无违建村!$B$4:$B$514,$A8,无违建村!$E$4:$E$514,"",无违建村!$K$4:$K$514,#REF!,无违建村!$K$4:$K$514,"&lt;&gt;")</f>
        <v>0</v>
      </c>
      <c r="S8" s="42">
        <f>COUNTIFS(无违建村!$B$4:$B$514,$A8,无违建村!$E$4:$E$514,"",无违建村!$Q$4:$Q$514,#REF!,无违建村!$K$4:$K$514,"&lt;&gt;",无违建村!$P$4:$P$514,"&lt;&gt;")</f>
        <v>0</v>
      </c>
      <c r="T8" s="43">
        <f t="shared" si="0"/>
        <v>40</v>
      </c>
      <c r="U8" s="44">
        <f t="shared" si="1"/>
        <v>12</v>
      </c>
      <c r="V8" s="34">
        <f t="shared" ref="V8:W28" si="2">N8+R8</f>
        <v>6</v>
      </c>
      <c r="W8" s="34">
        <f t="shared" si="2"/>
        <v>0</v>
      </c>
      <c r="X8" s="45" t="s">
        <v>1029</v>
      </c>
    </row>
    <row r="9" ht="18" customHeight="1" spans="1:24">
      <c r="A9" s="35"/>
      <c r="B9" s="35"/>
      <c r="C9" s="9" t="s">
        <v>37</v>
      </c>
      <c r="D9" s="34"/>
      <c r="E9" s="34"/>
      <c r="F9" s="9">
        <f>COUNTIFS(无违建村!$B$4:$B$514,$A8,无违建村!$E$4:$E$514,"*",无违建村!$Q$4:$Q$514,8,无违建村!$P$4:$P$514,"&lt;&gt;")</f>
        <v>0</v>
      </c>
      <c r="G9" s="34"/>
      <c r="H9" s="9">
        <f>COUNTIFS(无违建村!$B$4:$B$514,$A8,无违建村!$E$4:$E$514,"*",无违建村!$Q$4:$Q$514,9,无违建村!$P$4:$P$514,"&lt;&gt;")</f>
        <v>0</v>
      </c>
      <c r="I9" s="34"/>
      <c r="J9" s="9">
        <f>COUNTIFS(无违建村!$B$4:$B$514,$A8,无违建村!$E$4:$E$514,"*",无违建村!$Q$4:$Q$514,10,无违建村!$P$4:$P$514,"&lt;&gt;")</f>
        <v>0</v>
      </c>
      <c r="K9" s="34"/>
      <c r="L9" s="9">
        <f>COUNTIFS(无违建村!$B$4:$B$514,$A8,无违建村!$E$4:$E$514,"*",无违建村!$Q$4:$Q$514,11,无违建村!$P$4:$P$514,"&lt;&gt;")</f>
        <v>6</v>
      </c>
      <c r="M9" s="34"/>
      <c r="N9" s="9">
        <f>COUNTIFS(无违建村!$B$4:$B$514,$A8,无违建村!$E$4:$E$514,"*",无违建村!$Q$4:$Q$514,12,无违建村!$P$4:$P$514,"&lt;&gt;")</f>
        <v>2</v>
      </c>
      <c r="O9" s="34"/>
      <c r="P9" s="34"/>
      <c r="Q9" s="34"/>
      <c r="R9" s="34"/>
      <c r="S9" s="42"/>
      <c r="T9" s="43"/>
      <c r="U9" s="44"/>
      <c r="V9" s="34"/>
      <c r="W9" s="34"/>
      <c r="X9" s="45"/>
    </row>
    <row r="10" ht="18" customHeight="1" spans="1:24">
      <c r="A10" s="31" t="s">
        <v>11</v>
      </c>
      <c r="B10" s="31">
        <f>COUNTIFS(无违建村!$B$4:$B$514,$A10)</f>
        <v>25</v>
      </c>
      <c r="C10" s="9" t="s">
        <v>36</v>
      </c>
      <c r="D10" s="9">
        <f>COUNTIFS(无违建村!$B$4:$B$514,$A10,无违建村!$E$4:$E$514,"*")</f>
        <v>25</v>
      </c>
      <c r="E10" s="9">
        <f>COUNTIFS(无违建村!$B$4:$B$514,$A10,无违建村!$E$4:$E$514,"*",无违建村!$P$4:$P$514,"&lt;&gt;")</f>
        <v>8</v>
      </c>
      <c r="F10" s="9">
        <f>COUNTIFS(无违建村!$B$4:$B$514,$A10,无违建村!$E$4:$E$514,"*",无违建村!$K$4:$K$514,8)</f>
        <v>5</v>
      </c>
      <c r="G10" s="9"/>
      <c r="H10" s="9">
        <f>COUNTIFS(无违建村!$B$4:$B$514,$A10,无违建村!$E$4:$E$514,"*",无违建村!$K$4:$K$514,9)</f>
        <v>7</v>
      </c>
      <c r="I10" s="9"/>
      <c r="J10" s="9">
        <f>COUNTIFS(无违建村!$B$4:$B$514,$A10,无违建村!$E$4:$E$514,"*",无违建村!$K$4:$K$514,10)</f>
        <v>5</v>
      </c>
      <c r="K10" s="9"/>
      <c r="L10" s="9">
        <f>COUNTIFS(无违建村!$B$4:$B$514,$A10,无违建村!$E$4:$E$514,"*",无违建村!$K$4:$K$514,11)</f>
        <v>4</v>
      </c>
      <c r="M10" s="9"/>
      <c r="N10" s="9">
        <f>COUNTIFS(无违建村!$B$4:$B$514,$A10,无违建村!$E$4:$E$514,"*",无违建村!$K$4:$K$514,12)</f>
        <v>4</v>
      </c>
      <c r="O10" s="9">
        <f>COUNTIFS(无违建村!$B$4:$B$514,$A10,无违建村!$E$4:$E$514,"*",无违建村!$Q$4:$Q$514,#REF!,无违建村!$P$4:$P$514,"&lt;&gt;")</f>
        <v>0</v>
      </c>
      <c r="P10" s="9">
        <f>COUNTIFS(无违建村!$B$4:$B$514,$A10,无违建村!$E$4:$E$514,"",无违建村!$K$4:$K$514,"&lt;&gt;")</f>
        <v>0</v>
      </c>
      <c r="Q10" s="9">
        <f>COUNTIFS(无违建村!$B$4:$B$514,$A10,无违建村!$E$4:$E$514,"",无违建村!$K$4:$K$514,"&lt;&gt;",无违建村!$Q$4:$Q$514,"&lt;&gt;")</f>
        <v>0</v>
      </c>
      <c r="R10" s="9">
        <f>COUNTIFS(无违建村!$B$4:$B$514,$A10,无违建村!$E$4:$E$514,"",无违建村!$K$4:$K$514,#REF!,无违建村!$K$4:$K$514,"&lt;&gt;")</f>
        <v>0</v>
      </c>
      <c r="S10" s="38">
        <f>COUNTIFS(无违建村!$B$4:$B$514,$A10,无违建村!$E$4:$E$514,"",无违建村!$Q$4:$Q$514,#REF!,无违建村!$K$4:$K$514,"&lt;&gt;",无违建村!$P$4:$P$514,"&lt;&gt;")</f>
        <v>0</v>
      </c>
      <c r="T10" s="39">
        <f t="shared" si="0"/>
        <v>25</v>
      </c>
      <c r="U10" s="40">
        <f t="shared" si="1"/>
        <v>8</v>
      </c>
      <c r="V10" s="9">
        <f t="shared" si="2"/>
        <v>4</v>
      </c>
      <c r="W10" s="9">
        <f t="shared" si="2"/>
        <v>0</v>
      </c>
      <c r="X10" s="41"/>
    </row>
    <row r="11" ht="18" customHeight="1" spans="1:24">
      <c r="A11" s="32"/>
      <c r="B11" s="32"/>
      <c r="C11" s="9" t="s">
        <v>37</v>
      </c>
      <c r="D11" s="9"/>
      <c r="E11" s="9"/>
      <c r="F11" s="9">
        <f>COUNTIFS(无违建村!$B$4:$B$514,$A10,无违建村!$E$4:$E$514,"*",无违建村!$Q$4:$Q$514,8,无违建村!$P$4:$P$514,"&lt;&gt;")</f>
        <v>0</v>
      </c>
      <c r="G11" s="9"/>
      <c r="H11" s="9">
        <f>COUNTIFS(无违建村!$B$4:$B$514,$A10,无违建村!$E$4:$E$514,"*",无违建村!$Q$4:$Q$514,9,无违建村!$P$4:$P$514,"&lt;&gt;")</f>
        <v>5</v>
      </c>
      <c r="I11" s="9"/>
      <c r="J11" s="9">
        <f>COUNTIFS(无违建村!$B$4:$B$514,$A10,无违建村!$E$4:$E$514,"*",无违建村!$Q$4:$Q$514,10,无违建村!$P$4:$P$514,"&lt;&gt;")</f>
        <v>3</v>
      </c>
      <c r="K11" s="9"/>
      <c r="L11" s="9">
        <f>COUNTIFS(无违建村!$B$4:$B$514,$A10,无违建村!$E$4:$E$514,"*",无违建村!$Q$4:$Q$514,11,无违建村!$P$4:$P$514,"&lt;&gt;")</f>
        <v>0</v>
      </c>
      <c r="M11" s="9"/>
      <c r="N11" s="9">
        <f>COUNTIFS(无违建村!$B$4:$B$514,$A10,无违建村!$E$4:$E$514,"*",无违建村!$Q$4:$Q$514,12,无违建村!$P$4:$P$514,"&lt;&gt;")</f>
        <v>0</v>
      </c>
      <c r="O11" s="9"/>
      <c r="P11" s="9"/>
      <c r="Q11" s="9"/>
      <c r="R11" s="9"/>
      <c r="S11" s="38"/>
      <c r="T11" s="39"/>
      <c r="U11" s="40"/>
      <c r="V11" s="9"/>
      <c r="W11" s="9"/>
      <c r="X11" s="41"/>
    </row>
    <row r="12" ht="18" customHeight="1" spans="1:24">
      <c r="A12" s="33" t="s">
        <v>13</v>
      </c>
      <c r="B12" s="33">
        <f>COUNTIFS(无违建村!$B$4:$B$514,$A12)</f>
        <v>35</v>
      </c>
      <c r="C12" s="9" t="s">
        <v>36</v>
      </c>
      <c r="D12" s="34">
        <f>COUNTIFS(无违建村!$B$4:$B$514,$A12,无违建村!$E$4:$E$514,"*")</f>
        <v>5</v>
      </c>
      <c r="E12" s="34">
        <f>COUNTIFS(无违建村!$B$4:$B$514,$A12,无违建村!$E$4:$E$514,"*",无违建村!$P$4:$P$514,"&lt;&gt;")</f>
        <v>1</v>
      </c>
      <c r="F12" s="9">
        <f>COUNTIFS(无违建村!$B$4:$B$514,$A12,无违建村!$E$4:$E$514,"*",无违建村!$K$4:$K$514,8)</f>
        <v>1</v>
      </c>
      <c r="G12" s="34"/>
      <c r="H12" s="9">
        <f>COUNTIFS(无违建村!$B$4:$B$514,$A12,无违建村!$E$4:$E$514,"*",无违建村!$K$4:$K$514,9)</f>
        <v>2</v>
      </c>
      <c r="I12" s="34"/>
      <c r="J12" s="9">
        <f>COUNTIFS(无违建村!$B$4:$B$514,$A12,无违建村!$E$4:$E$514,"*",无违建村!$K$4:$K$514,10)</f>
        <v>0</v>
      </c>
      <c r="K12" s="34"/>
      <c r="L12" s="9">
        <f>COUNTIFS(无违建村!$B$4:$B$514,$A12,无违建村!$E$4:$E$514,"*",无违建村!$K$4:$K$514,11)</f>
        <v>2</v>
      </c>
      <c r="M12" s="34"/>
      <c r="N12" s="9">
        <f>COUNTIFS(无违建村!$B$4:$B$514,$A12,无违建村!$E$4:$E$514,"*",无违建村!$K$4:$K$514,12)</f>
        <v>0</v>
      </c>
      <c r="O12" s="34">
        <f>COUNTIFS(无违建村!$B$4:$B$514,$A12,无违建村!$E$4:$E$514,"*",无违建村!$Q$4:$Q$514,#REF!,无违建村!$P$4:$P$514,"&lt;&gt;")</f>
        <v>0</v>
      </c>
      <c r="P12" s="34">
        <f>COUNTIFS(无违建村!$B$4:$B$514,$A12,无违建村!$E$4:$E$514,"",无违建村!$K$4:$K$514,"&lt;&gt;")</f>
        <v>10</v>
      </c>
      <c r="Q12" s="34">
        <f>COUNTIFS(无违建村!$B$4:$B$514,$A12,无违建村!$E$4:$E$514,"",无违建村!$K$4:$K$514,"&lt;&gt;",无违建村!$Q$4:$Q$514,"&lt;&gt;")</f>
        <v>7</v>
      </c>
      <c r="R12" s="34">
        <f>COUNTIFS(无违建村!$B$4:$B$514,$A12,无违建村!$E$4:$E$514,"",无违建村!$K$4:$K$514,#REF!,无违建村!$K$4:$K$514,"&lt;&gt;")</f>
        <v>0</v>
      </c>
      <c r="S12" s="42">
        <f>COUNTIFS(无违建村!$B$4:$B$514,$A12,无违建村!$E$4:$E$514,"",无违建村!$Q$4:$Q$514,#REF!,无违建村!$K$4:$K$514,"&lt;&gt;",无违建村!$P$4:$P$514,"&lt;&gt;")</f>
        <v>0</v>
      </c>
      <c r="T12" s="43">
        <f t="shared" ref="T12:T16" si="3">D12+P12</f>
        <v>15</v>
      </c>
      <c r="U12" s="44">
        <f t="shared" ref="U12:U16" si="4">E12+Q12</f>
        <v>8</v>
      </c>
      <c r="V12" s="34">
        <f t="shared" si="2"/>
        <v>0</v>
      </c>
      <c r="W12" s="34">
        <f t="shared" si="2"/>
        <v>0</v>
      </c>
      <c r="X12" s="45"/>
    </row>
    <row r="13" ht="18" customHeight="1" spans="1:24">
      <c r="A13" s="35"/>
      <c r="B13" s="35"/>
      <c r="C13" s="9" t="s">
        <v>37</v>
      </c>
      <c r="D13" s="34"/>
      <c r="E13" s="34"/>
      <c r="F13" s="9">
        <f>COUNTIFS(无违建村!$B$4:$B$514,$A12,无违建村!$E$4:$E$514,"*",无违建村!$Q$4:$Q$514,8,无违建村!$P$4:$P$514,"&lt;&gt;")</f>
        <v>0</v>
      </c>
      <c r="G13" s="34"/>
      <c r="H13" s="9">
        <f>COUNTIFS(无违建村!$B$4:$B$514,$A12,无违建村!$E$4:$E$514,"*",无违建村!$Q$4:$Q$514,9,无违建村!$P$4:$P$514,"&lt;&gt;")</f>
        <v>1</v>
      </c>
      <c r="I13" s="34"/>
      <c r="J13" s="9">
        <f>COUNTIFS(无违建村!$B$4:$B$514,$A12,无违建村!$E$4:$E$514,"*",无违建村!$Q$4:$Q$514,10,无违建村!$P$4:$P$514,"&lt;&gt;")</f>
        <v>0</v>
      </c>
      <c r="K13" s="34"/>
      <c r="L13" s="9">
        <f>COUNTIFS(无违建村!$B$4:$B$514,$A12,无违建村!$E$4:$E$514,"*",无违建村!$Q$4:$Q$514,11,无违建村!$P$4:$P$514,"&lt;&gt;")</f>
        <v>0</v>
      </c>
      <c r="M13" s="34"/>
      <c r="N13" s="9">
        <f>COUNTIFS(无违建村!$B$4:$B$514,$A12,无违建村!$E$4:$E$514,"*",无违建村!$Q$4:$Q$514,12,无违建村!$P$4:$P$514,"&lt;&gt;")</f>
        <v>0</v>
      </c>
      <c r="O13" s="34"/>
      <c r="P13" s="34"/>
      <c r="Q13" s="34"/>
      <c r="R13" s="34"/>
      <c r="S13" s="42"/>
      <c r="T13" s="43"/>
      <c r="U13" s="44"/>
      <c r="V13" s="34"/>
      <c r="W13" s="34"/>
      <c r="X13" s="45"/>
    </row>
    <row r="14" ht="18" customHeight="1" spans="1:24">
      <c r="A14" s="31" t="s">
        <v>15</v>
      </c>
      <c r="B14" s="31">
        <f>COUNTIFS(无违建村!$B$4:$B$514,$A14)</f>
        <v>35</v>
      </c>
      <c r="C14" s="9" t="s">
        <v>36</v>
      </c>
      <c r="D14" s="9">
        <f>COUNTIFS(无违建村!$B$4:$B$514,$A14,无违建村!$E$4:$E$514,"*")</f>
        <v>14</v>
      </c>
      <c r="E14" s="9">
        <f>COUNTIFS(无违建村!$B$4:$B$514,$A14,无违建村!$E$4:$E$514,"*",无违建村!$P$4:$P$514,"&lt;&gt;")</f>
        <v>2</v>
      </c>
      <c r="F14" s="9">
        <f>COUNTIFS(无违建村!$B$4:$B$514,$A14,无违建村!$E$4:$E$514,"*",无违建村!$K$4:$K$514,8)</f>
        <v>2</v>
      </c>
      <c r="G14" s="9"/>
      <c r="H14" s="9">
        <f>COUNTIFS(无违建村!$B$4:$B$514,$A14,无违建村!$E$4:$E$514,"*",无违建村!$K$4:$K$514,9)</f>
        <v>1</v>
      </c>
      <c r="I14" s="9"/>
      <c r="J14" s="9">
        <f>COUNTIFS(无违建村!$B$4:$B$514,$A14,无违建村!$E$4:$E$514,"*",无违建村!$K$4:$K$514,10)</f>
        <v>4</v>
      </c>
      <c r="K14" s="9"/>
      <c r="L14" s="9">
        <f>COUNTIFS(无违建村!$B$4:$B$514,$A14,无违建村!$E$4:$E$514,"*",无违建村!$K$4:$K$514,11)</f>
        <v>3</v>
      </c>
      <c r="M14" s="9"/>
      <c r="N14" s="9">
        <f>COUNTIFS(无违建村!$B$4:$B$514,$A14,无违建村!$E$4:$E$514,"*",无违建村!$K$4:$K$514,12)</f>
        <v>4</v>
      </c>
      <c r="O14" s="9">
        <f>COUNTIFS(无违建村!$B$4:$B$514,$A14,无违建村!$E$4:$E$514,"*",无违建村!$Q$4:$Q$514,#REF!,无违建村!$P$4:$P$514,"&lt;&gt;")</f>
        <v>0</v>
      </c>
      <c r="P14" s="9">
        <f>COUNTIFS(无违建村!$B$4:$B$514,$A14,无违建村!$E$4:$E$514,"",无违建村!$K$4:$K$514,"&lt;&gt;")</f>
        <v>7</v>
      </c>
      <c r="Q14" s="9">
        <f>COUNTIFS(无违建村!$B$4:$B$514,$A14,无违建村!$E$4:$E$514,"",无违建村!$K$4:$K$514,"&lt;&gt;",无违建村!$Q$4:$Q$514,"&lt;&gt;")</f>
        <v>0</v>
      </c>
      <c r="R14" s="9">
        <f>COUNTIFS(无违建村!$B$4:$B$514,$A14,无违建村!$E$4:$E$514,"",无违建村!$K$4:$K$514,#REF!,无违建村!$K$4:$K$514,"&lt;&gt;")</f>
        <v>0</v>
      </c>
      <c r="S14" s="38">
        <f>COUNTIFS(无违建村!$B$4:$B$514,$A14,无违建村!$E$4:$E$514,"",无违建村!$Q$4:$Q$514,#REF!,无违建村!$K$4:$K$514,"&lt;&gt;",无违建村!$P$4:$P$514,"&lt;&gt;")</f>
        <v>0</v>
      </c>
      <c r="T14" s="39">
        <f t="shared" si="3"/>
        <v>21</v>
      </c>
      <c r="U14" s="40">
        <f t="shared" si="4"/>
        <v>2</v>
      </c>
      <c r="V14" s="9">
        <f t="shared" si="2"/>
        <v>4</v>
      </c>
      <c r="W14" s="9">
        <f t="shared" si="2"/>
        <v>0</v>
      </c>
      <c r="X14" s="41"/>
    </row>
    <row r="15" ht="18" customHeight="1" spans="1:24">
      <c r="A15" s="32"/>
      <c r="B15" s="32"/>
      <c r="C15" s="9" t="s">
        <v>37</v>
      </c>
      <c r="D15" s="9"/>
      <c r="E15" s="9"/>
      <c r="F15" s="9">
        <f>COUNTIFS(无违建村!$B$4:$B$514,$A14,无违建村!$E$4:$E$514,"*",无违建村!$Q$4:$Q$514,8,无违建村!$P$4:$P$514,"&lt;&gt;")</f>
        <v>0</v>
      </c>
      <c r="G15" s="9"/>
      <c r="H15" s="9">
        <f>COUNTIFS(无违建村!$B$4:$B$514,$A14,无违建村!$E$4:$E$514,"*",无违建村!$Q$4:$Q$514,9,无违建村!$P$4:$P$514,"&lt;&gt;")</f>
        <v>0</v>
      </c>
      <c r="I15" s="9"/>
      <c r="J15" s="9">
        <f>COUNTIFS(无违建村!$B$4:$B$514,$A14,无违建村!$E$4:$E$514,"*",无违建村!$Q$4:$Q$514,10,无违建村!$P$4:$P$514,"&lt;&gt;")</f>
        <v>2</v>
      </c>
      <c r="K15" s="9"/>
      <c r="L15" s="9">
        <f>COUNTIFS(无违建村!$B$4:$B$514,$A14,无违建村!$E$4:$E$514,"*",无违建村!$Q$4:$Q$514,11,无违建村!$P$4:$P$514,"&lt;&gt;")</f>
        <v>0</v>
      </c>
      <c r="M15" s="9"/>
      <c r="N15" s="9">
        <f>COUNTIFS(无违建村!$B$4:$B$514,$A14,无违建村!$E$4:$E$514,"*",无违建村!$Q$4:$Q$514,12,无违建村!$P$4:$P$514,"&lt;&gt;")</f>
        <v>0</v>
      </c>
      <c r="O15" s="9"/>
      <c r="P15" s="9"/>
      <c r="Q15" s="9"/>
      <c r="R15" s="9"/>
      <c r="S15" s="38"/>
      <c r="T15" s="39"/>
      <c r="U15" s="40"/>
      <c r="V15" s="9"/>
      <c r="W15" s="9"/>
      <c r="X15" s="41"/>
    </row>
    <row r="16" ht="18" customHeight="1" spans="1:24">
      <c r="A16" s="33" t="s">
        <v>16</v>
      </c>
      <c r="B16" s="33">
        <f>COUNTIFS(无违建村!$B$4:$B$514,$A16)</f>
        <v>24</v>
      </c>
      <c r="C16" s="9" t="s">
        <v>36</v>
      </c>
      <c r="D16" s="34">
        <f>COUNTIFS(无违建村!$B$4:$B$514,$A16,无违建村!$E$4:$E$514,"*")</f>
        <v>15</v>
      </c>
      <c r="E16" s="34">
        <f>COUNTIFS(无违建村!$B$4:$B$514,$A16,无违建村!$E$4:$E$514,"*",无违建村!$P$4:$P$514,"&lt;&gt;")</f>
        <v>5</v>
      </c>
      <c r="F16" s="9">
        <f>COUNTIFS(无违建村!$B$4:$B$514,$A16,无违建村!$E$4:$E$514,"*",无违建村!$K$4:$K$514,8)</f>
        <v>3</v>
      </c>
      <c r="G16" s="34"/>
      <c r="H16" s="9">
        <f>COUNTIFS(无违建村!$B$4:$B$514,$A16,无违建村!$E$4:$E$514,"*",无违建村!$K$4:$K$514,9)</f>
        <v>4</v>
      </c>
      <c r="I16" s="34"/>
      <c r="J16" s="9">
        <f>COUNTIFS(无违建村!$B$4:$B$514,$A16,无违建村!$E$4:$E$514,"*",无违建村!$K$4:$K$514,10)</f>
        <v>4</v>
      </c>
      <c r="K16" s="34"/>
      <c r="L16" s="9">
        <f>COUNTIFS(无违建村!$B$4:$B$514,$A16,无违建村!$E$4:$E$514,"*",无违建村!$K$4:$K$514,11)</f>
        <v>3</v>
      </c>
      <c r="M16" s="34"/>
      <c r="N16" s="9">
        <f>COUNTIFS(无违建村!$B$4:$B$514,$A16,无违建村!$E$4:$E$514,"*",无违建村!$K$4:$K$514,12)</f>
        <v>0</v>
      </c>
      <c r="O16" s="34">
        <f>COUNTIFS(无违建村!$B$4:$B$514,$A16,无违建村!$E$4:$E$514,"*",无违建村!$Q$4:$Q$514,#REF!,无违建村!$P$4:$P$514,"&lt;&gt;")</f>
        <v>0</v>
      </c>
      <c r="P16" s="34">
        <f>COUNTIFS(无违建村!$B$4:$B$514,$A16,无违建村!$E$4:$E$514,"",无违建村!$K$4:$K$514,"&lt;&gt;")</f>
        <v>9</v>
      </c>
      <c r="Q16" s="34">
        <f>COUNTIFS(无违建村!$B$4:$B$514,$A16,无违建村!$E$4:$E$514,"",无违建村!$K$4:$K$514,"&lt;&gt;",无违建村!$Q$4:$Q$514,"&lt;&gt;")</f>
        <v>3</v>
      </c>
      <c r="R16" s="34">
        <f>COUNTIFS(无违建村!$B$4:$B$514,$A16,无违建村!$E$4:$E$514,"",无违建村!$K$4:$K$514,#REF!,无违建村!$K$4:$K$514,"&lt;&gt;")</f>
        <v>0</v>
      </c>
      <c r="S16" s="42">
        <f>COUNTIFS(无违建村!$B$4:$B$514,$A16,无违建村!$E$4:$E$514,"",无违建村!$Q$4:$Q$514,#REF!,无违建村!$K$4:$K$514,"&lt;&gt;",无违建村!$P$4:$P$514,"&lt;&gt;")</f>
        <v>0</v>
      </c>
      <c r="T16" s="43">
        <f t="shared" si="3"/>
        <v>24</v>
      </c>
      <c r="U16" s="44">
        <f t="shared" si="4"/>
        <v>8</v>
      </c>
      <c r="V16" s="34">
        <f t="shared" si="2"/>
        <v>0</v>
      </c>
      <c r="W16" s="34">
        <f t="shared" si="2"/>
        <v>0</v>
      </c>
      <c r="X16" s="45"/>
    </row>
    <row r="17" ht="18" customHeight="1" spans="1:24">
      <c r="A17" s="35"/>
      <c r="B17" s="35"/>
      <c r="C17" s="9" t="s">
        <v>37</v>
      </c>
      <c r="D17" s="34"/>
      <c r="E17" s="34"/>
      <c r="F17" s="9">
        <f>COUNTIFS(无违建村!$B$4:$B$514,$A16,无违建村!$E$4:$E$514,"*",无违建村!$Q$4:$Q$514,8,无违建村!$P$4:$P$514,"&lt;&gt;")</f>
        <v>0</v>
      </c>
      <c r="G17" s="34"/>
      <c r="H17" s="9">
        <f>COUNTIFS(无违建村!$B$4:$B$514,$A16,无违建村!$E$4:$E$514,"*",无违建村!$Q$4:$Q$514,9,无违建村!$P$4:$P$514,"&lt;&gt;")</f>
        <v>0</v>
      </c>
      <c r="I17" s="34"/>
      <c r="J17" s="9">
        <f>COUNTIFS(无违建村!$B$4:$B$514,$A16,无违建村!$E$4:$E$514,"*",无违建村!$Q$4:$Q$514,10,无违建村!$P$4:$P$514,"&lt;&gt;")</f>
        <v>3</v>
      </c>
      <c r="K17" s="34"/>
      <c r="L17" s="9">
        <f>COUNTIFS(无违建村!$B$4:$B$514,$A16,无违建村!$E$4:$E$514,"*",无违建村!$Q$4:$Q$514,11,无违建村!$P$4:$P$514,"&lt;&gt;")</f>
        <v>1</v>
      </c>
      <c r="M17" s="34"/>
      <c r="N17" s="9">
        <f>COUNTIFS(无违建村!$B$4:$B$514,$A16,无违建村!$E$4:$E$514,"*",无违建村!$Q$4:$Q$514,12,无违建村!$P$4:$P$514,"&lt;&gt;")</f>
        <v>0</v>
      </c>
      <c r="O17" s="34"/>
      <c r="P17" s="34"/>
      <c r="Q17" s="34"/>
      <c r="R17" s="34"/>
      <c r="S17" s="42"/>
      <c r="T17" s="43"/>
      <c r="U17" s="44"/>
      <c r="V17" s="34"/>
      <c r="W17" s="34"/>
      <c r="X17" s="45"/>
    </row>
    <row r="18" ht="18" customHeight="1" spans="1:24">
      <c r="A18" s="31" t="s">
        <v>17</v>
      </c>
      <c r="B18" s="31">
        <f>COUNTIFS(无违建村!$B$4:$B$514,$A18)</f>
        <v>63</v>
      </c>
      <c r="C18" s="9" t="s">
        <v>36</v>
      </c>
      <c r="D18" s="9">
        <f>COUNTIFS(无违建村!$B$4:$B$514,$A18,无违建村!$E$4:$E$514,"*")</f>
        <v>34</v>
      </c>
      <c r="E18" s="9">
        <f>COUNTIFS(无违建村!$B$4:$B$514,$A18,无违建村!$E$4:$E$514,"*",无违建村!$P$4:$P$514,"&lt;&gt;")</f>
        <v>5</v>
      </c>
      <c r="F18" s="9">
        <f>COUNTIFS(无违建村!$B$4:$B$514,$A18,无违建村!$E$4:$E$514,"*",无违建村!$K$4:$K$514,8)</f>
        <v>7</v>
      </c>
      <c r="G18" s="9"/>
      <c r="H18" s="9">
        <f>COUNTIFS(无违建村!$B$4:$B$514,$A18,无违建村!$E$4:$E$514,"*",无违建村!$K$4:$K$514,9)</f>
        <v>8</v>
      </c>
      <c r="I18" s="9"/>
      <c r="J18" s="9">
        <f>COUNTIFS(无违建村!$B$4:$B$514,$A18,无违建村!$E$4:$E$514,"*",无违建村!$K$4:$K$514,10)</f>
        <v>7</v>
      </c>
      <c r="K18" s="9"/>
      <c r="L18" s="9">
        <f>COUNTIFS(无违建村!$B$4:$B$514,$A18,无违建村!$E$4:$E$514,"*",无违建村!$K$4:$K$514,11)</f>
        <v>7</v>
      </c>
      <c r="M18" s="9"/>
      <c r="N18" s="9">
        <f>COUNTIFS(无违建村!$B$4:$B$514,$A18,无违建村!$E$4:$E$514,"*",无违建村!$K$4:$K$514,12)</f>
        <v>5</v>
      </c>
      <c r="O18" s="9">
        <f>COUNTIFS(无违建村!$B$4:$B$514,$A18,无违建村!$E$4:$E$514,"*",无违建村!$Q$4:$Q$514,#REF!,无违建村!$P$4:$P$514,"&lt;&gt;")</f>
        <v>0</v>
      </c>
      <c r="P18" s="9">
        <f>COUNTIFS(无违建村!$B$4:$B$514,$A18,无违建村!$E$4:$E$514,"",无违建村!$K$4:$K$514,"&lt;&gt;")</f>
        <v>4</v>
      </c>
      <c r="Q18" s="9">
        <f>COUNTIFS(无违建村!$B$4:$B$514,$A18,无违建村!$E$4:$E$514,"",无违建村!$K$4:$K$514,"&lt;&gt;",无违建村!$Q$4:$Q$514,"&lt;&gt;")</f>
        <v>4</v>
      </c>
      <c r="R18" s="9">
        <f>COUNTIFS(无违建村!$B$4:$B$514,$A18,无违建村!$E$4:$E$514,"",无违建村!$K$4:$K$514,#REF!,无违建村!$K$4:$K$514,"&lt;&gt;")</f>
        <v>0</v>
      </c>
      <c r="S18" s="38">
        <f>COUNTIFS(无违建村!$B$4:$B$514,$A18,无违建村!$E$4:$E$514,"",无违建村!$Q$4:$Q$514,#REF!,无违建村!$K$4:$K$514,"&lt;&gt;",无违建村!$P$4:$P$514,"&lt;&gt;")</f>
        <v>0</v>
      </c>
      <c r="T18" s="39">
        <f t="shared" ref="T18:T22" si="5">D18+P18</f>
        <v>38</v>
      </c>
      <c r="U18" s="40">
        <f t="shared" ref="U18:U22" si="6">E18+Q18</f>
        <v>9</v>
      </c>
      <c r="V18" s="9">
        <f t="shared" si="2"/>
        <v>5</v>
      </c>
      <c r="W18" s="9">
        <f t="shared" si="2"/>
        <v>0</v>
      </c>
      <c r="X18" s="41" t="s">
        <v>1029</v>
      </c>
    </row>
    <row r="19" ht="18" customHeight="1" spans="1:24">
      <c r="A19" s="32"/>
      <c r="B19" s="32"/>
      <c r="C19" s="9" t="s">
        <v>37</v>
      </c>
      <c r="D19" s="9"/>
      <c r="E19" s="9"/>
      <c r="F19" s="9">
        <f>COUNTIFS(无违建村!$B$4:$B$514,$A18,无违建村!$E$4:$E$514,"*",无违建村!$Q$4:$Q$514,8,无违建村!$P$4:$P$514,"&lt;&gt;")</f>
        <v>0</v>
      </c>
      <c r="G19" s="9"/>
      <c r="H19" s="9">
        <f>COUNTIFS(无违建村!$B$4:$B$514,$A18,无违建村!$E$4:$E$514,"*",无违建村!$Q$4:$Q$514,9,无违建村!$P$4:$P$514,"&lt;&gt;")</f>
        <v>4</v>
      </c>
      <c r="I19" s="9"/>
      <c r="J19" s="9">
        <f>COUNTIFS(无违建村!$B$4:$B$514,$A18,无违建村!$E$4:$E$514,"*",无违建村!$Q$4:$Q$514,10,无违建村!$P$4:$P$514,"&lt;&gt;")</f>
        <v>1</v>
      </c>
      <c r="K19" s="9"/>
      <c r="L19" s="9">
        <f>COUNTIFS(无违建村!$B$4:$B$514,$A18,无违建村!$E$4:$E$514,"*",无违建村!$Q$4:$Q$514,11,无违建村!$P$4:$P$514,"&lt;&gt;")</f>
        <v>0</v>
      </c>
      <c r="M19" s="9"/>
      <c r="N19" s="9">
        <f>COUNTIFS(无违建村!$B$4:$B$514,$A18,无违建村!$E$4:$E$514,"*",无违建村!$Q$4:$Q$514,12,无违建村!$P$4:$P$514,"&lt;&gt;")</f>
        <v>0</v>
      </c>
      <c r="O19" s="9"/>
      <c r="P19" s="9"/>
      <c r="Q19" s="9"/>
      <c r="R19" s="9"/>
      <c r="S19" s="38"/>
      <c r="T19" s="39"/>
      <c r="U19" s="40"/>
      <c r="V19" s="9"/>
      <c r="W19" s="9"/>
      <c r="X19" s="41"/>
    </row>
    <row r="20" ht="18" customHeight="1" spans="1:24">
      <c r="A20" s="33" t="s">
        <v>18</v>
      </c>
      <c r="B20" s="33">
        <f>COUNTIFS(无违建村!$B$4:$B$514,$A20)</f>
        <v>34</v>
      </c>
      <c r="C20" s="9" t="s">
        <v>36</v>
      </c>
      <c r="D20" s="34">
        <f>COUNTIFS(无违建村!$B$4:$B$514,$A20,无违建村!$E$4:$E$514,"*")</f>
        <v>17</v>
      </c>
      <c r="E20" s="34">
        <f>COUNTIFS(无违建村!$B$4:$B$514,$A20,无违建村!$E$4:$E$514,"*",无违建村!$P$4:$P$514,"&lt;&gt;")</f>
        <v>12</v>
      </c>
      <c r="F20" s="9">
        <f>COUNTIFS(无违建村!$B$4:$B$514,$A20,无违建村!$E$4:$E$514,"*",无违建村!$K$4:$K$514,8)</f>
        <v>7</v>
      </c>
      <c r="G20" s="34"/>
      <c r="H20" s="9">
        <f>COUNTIFS(无违建村!$B$4:$B$514,$A20,无违建村!$E$4:$E$514,"*",无违建村!$K$4:$K$514,9)</f>
        <v>3</v>
      </c>
      <c r="I20" s="34"/>
      <c r="J20" s="9">
        <f>COUNTIFS(无违建村!$B$4:$B$514,$A20,无违建村!$E$4:$E$514,"*",无违建村!$K$4:$K$514,10)</f>
        <v>3</v>
      </c>
      <c r="K20" s="34"/>
      <c r="L20" s="9">
        <f>COUNTIFS(无违建村!$B$4:$B$514,$A20,无违建村!$E$4:$E$514,"*",无违建村!$K$4:$K$514,11)</f>
        <v>4</v>
      </c>
      <c r="M20" s="34"/>
      <c r="N20" s="9">
        <f>COUNTIFS(无违建村!$B$4:$B$514,$A20,无违建村!$E$4:$E$514,"*",无违建村!$K$4:$K$514,12)</f>
        <v>0</v>
      </c>
      <c r="O20" s="34">
        <f>COUNTIFS(无违建村!$B$4:$B$514,$A20,无违建村!$E$4:$E$514,"*",无违建村!$Q$4:$Q$514,#REF!,无违建村!$P$4:$P$514,"&lt;&gt;")</f>
        <v>0</v>
      </c>
      <c r="P20" s="34">
        <f>COUNTIFS(无违建村!$B$4:$B$514,$A20,无违建村!$E$4:$E$514,"",无违建村!$K$4:$K$514,"&lt;&gt;")</f>
        <v>17</v>
      </c>
      <c r="Q20" s="34">
        <f>COUNTIFS(无违建村!$B$4:$B$514,$A20,无违建村!$E$4:$E$514,"",无违建村!$K$4:$K$514,"&lt;&gt;",无违建村!$Q$4:$Q$514,"&lt;&gt;")</f>
        <v>17</v>
      </c>
      <c r="R20" s="34">
        <f>COUNTIFS(无违建村!$B$4:$B$514,$A20,无违建村!$E$4:$E$514,"",无违建村!$K$4:$K$514,#REF!,无违建村!$K$4:$K$514,"&lt;&gt;")</f>
        <v>0</v>
      </c>
      <c r="S20" s="42">
        <f>COUNTIFS(无违建村!$B$4:$B$514,$A20,无违建村!$E$4:$E$514,"",无违建村!$Q$4:$Q$514,#REF!,无违建村!$K$4:$K$514,"&lt;&gt;",无违建村!$P$4:$P$514,"&lt;&gt;")</f>
        <v>0</v>
      </c>
      <c r="T20" s="43">
        <f t="shared" si="5"/>
        <v>34</v>
      </c>
      <c r="U20" s="44">
        <f t="shared" si="6"/>
        <v>29</v>
      </c>
      <c r="V20" s="34">
        <f t="shared" si="2"/>
        <v>0</v>
      </c>
      <c r="W20" s="34">
        <f t="shared" si="2"/>
        <v>0</v>
      </c>
      <c r="X20" s="45"/>
    </row>
    <row r="21" ht="18" customHeight="1" spans="1:24">
      <c r="A21" s="35"/>
      <c r="B21" s="35"/>
      <c r="C21" s="9" t="s">
        <v>37</v>
      </c>
      <c r="D21" s="34"/>
      <c r="E21" s="34"/>
      <c r="F21" s="9">
        <f>COUNTIFS(无违建村!$B$4:$B$514,$A20,无违建村!$E$4:$E$514,"*",无违建村!$Q$4:$Q$514,8,无违建村!$P$4:$P$514,"&lt;&gt;")</f>
        <v>5</v>
      </c>
      <c r="G21" s="34"/>
      <c r="H21" s="9">
        <f>COUNTIFS(无违建村!$B$4:$B$514,$A20,无违建村!$E$4:$E$514,"*",无违建村!$Q$4:$Q$514,9,无违建村!$P$4:$P$514,"&lt;&gt;")</f>
        <v>3</v>
      </c>
      <c r="I21" s="34"/>
      <c r="J21" s="9">
        <f>COUNTIFS(无违建村!$B$4:$B$514,$A20,无违建村!$E$4:$E$514,"*",无违建村!$Q$4:$Q$514,10,无违建村!$P$4:$P$514,"&lt;&gt;")</f>
        <v>1</v>
      </c>
      <c r="K21" s="34"/>
      <c r="L21" s="9">
        <f>COUNTIFS(无违建村!$B$4:$B$514,$A20,无违建村!$E$4:$E$514,"*",无违建村!$Q$4:$Q$514,11,无违建村!$P$4:$P$514,"&lt;&gt;")</f>
        <v>0</v>
      </c>
      <c r="M21" s="34"/>
      <c r="N21" s="9">
        <f>COUNTIFS(无违建村!$B$4:$B$514,$A20,无违建村!$E$4:$E$514,"*",无违建村!$Q$4:$Q$514,12,无违建村!$P$4:$P$514,"&lt;&gt;")</f>
        <v>3</v>
      </c>
      <c r="O21" s="34"/>
      <c r="P21" s="34"/>
      <c r="Q21" s="34"/>
      <c r="R21" s="34"/>
      <c r="S21" s="42"/>
      <c r="T21" s="43"/>
      <c r="U21" s="44"/>
      <c r="V21" s="34"/>
      <c r="W21" s="34"/>
      <c r="X21" s="45"/>
    </row>
    <row r="22" ht="18" customHeight="1" spans="1:24">
      <c r="A22" s="31" t="s">
        <v>19</v>
      </c>
      <c r="B22" s="31">
        <f>COUNTIFS(无违建村!$B$4:$B$514,$A22)</f>
        <v>48</v>
      </c>
      <c r="C22" s="9" t="s">
        <v>36</v>
      </c>
      <c r="D22" s="9">
        <f>COUNTIFS(无违建村!$B$4:$B$514,$A22,无违建村!$E$4:$E$514,"*")</f>
        <v>48</v>
      </c>
      <c r="E22" s="9">
        <f>COUNTIFS(无违建村!$B$4:$B$514,$A22,无违建村!$E$4:$E$514,"*",无违建村!$P$4:$P$514,"&lt;&gt;")</f>
        <v>19</v>
      </c>
      <c r="F22" s="9">
        <f>COUNTIFS(无违建村!$B$4:$B$514,$A22,无违建村!$E$4:$E$514,"*",无违建村!$K$4:$K$514,8)</f>
        <v>17</v>
      </c>
      <c r="G22" s="9"/>
      <c r="H22" s="9">
        <f>COUNTIFS(无违建村!$B$4:$B$514,$A22,无违建村!$E$4:$E$514,"*",无违建村!$K$4:$K$514,9)</f>
        <v>22</v>
      </c>
      <c r="I22" s="9"/>
      <c r="J22" s="9">
        <f>COUNTIFS(无违建村!$B$4:$B$514,$A22,无违建村!$E$4:$E$514,"*",无违建村!$K$4:$K$514,10)</f>
        <v>4</v>
      </c>
      <c r="K22" s="9"/>
      <c r="L22" s="9">
        <f>COUNTIFS(无违建村!$B$4:$B$514,$A22,无违建村!$E$4:$E$514,"*",无违建村!$K$4:$K$514,11)</f>
        <v>0</v>
      </c>
      <c r="M22" s="9"/>
      <c r="N22" s="9">
        <f>COUNTIFS(无违建村!$B$4:$B$514,$A22,无违建村!$E$4:$E$514,"*",无违建村!$K$4:$K$514,12)</f>
        <v>0</v>
      </c>
      <c r="O22" s="9">
        <f>COUNTIFS(无违建村!$B$4:$B$514,$A22,无违建村!$E$4:$E$514,"*",无违建村!$Q$4:$Q$514,#REF!,无违建村!$P$4:$P$514,"&lt;&gt;")</f>
        <v>0</v>
      </c>
      <c r="P22" s="9">
        <f>COUNTIFS(无违建村!$B$4:$B$514,$A22,无违建村!$E$4:$E$514,"",无违建村!$K$4:$K$514,"&lt;&gt;")</f>
        <v>0</v>
      </c>
      <c r="Q22" s="9">
        <f>COUNTIFS(无违建村!$B$4:$B$514,$A22,无违建村!$E$4:$E$514,"",无违建村!$K$4:$K$514,"&lt;&gt;",无违建村!$Q$4:$Q$514,"&lt;&gt;")</f>
        <v>0</v>
      </c>
      <c r="R22" s="9">
        <f>COUNTIFS(无违建村!$B$4:$B$514,$A22,无违建村!$E$4:$E$514,"",无违建村!$K$4:$K$514,#REF!,无违建村!$K$4:$K$514,"&lt;&gt;")</f>
        <v>0</v>
      </c>
      <c r="S22" s="38">
        <f>COUNTIFS(无违建村!$B$4:$B$514,$A22,无违建村!$E$4:$E$514,"",无违建村!$Q$4:$Q$514,#REF!,无违建村!$K$4:$K$514,"&lt;&gt;",无违建村!$P$4:$P$514,"&lt;&gt;")</f>
        <v>0</v>
      </c>
      <c r="T22" s="39">
        <f t="shared" si="5"/>
        <v>48</v>
      </c>
      <c r="U22" s="40">
        <f t="shared" si="6"/>
        <v>19</v>
      </c>
      <c r="V22" s="9">
        <f t="shared" si="2"/>
        <v>0</v>
      </c>
      <c r="W22" s="9">
        <f t="shared" si="2"/>
        <v>0</v>
      </c>
      <c r="X22" s="41"/>
    </row>
    <row r="23" ht="18" customHeight="1" spans="1:24">
      <c r="A23" s="32"/>
      <c r="B23" s="32"/>
      <c r="C23" s="9" t="s">
        <v>37</v>
      </c>
      <c r="D23" s="9"/>
      <c r="E23" s="9"/>
      <c r="F23" s="9">
        <f>COUNTIFS(无违建村!$B$4:$B$514,$A22,无违建村!$E$4:$E$514,"*",无违建村!$Q$4:$Q$514,8,无违建村!$P$4:$P$514,"&lt;&gt;")</f>
        <v>6</v>
      </c>
      <c r="G23" s="9"/>
      <c r="H23" s="9">
        <f>COUNTIFS(无违建村!$B$4:$B$514,$A22,无违建村!$E$4:$E$514,"*",无违建村!$Q$4:$Q$514,9,无违建村!$P$4:$P$514,"&lt;&gt;")</f>
        <v>0</v>
      </c>
      <c r="I23" s="9"/>
      <c r="J23" s="9">
        <f>COUNTIFS(无违建村!$B$4:$B$514,$A22,无违建村!$E$4:$E$514,"*",无违建村!$Q$4:$Q$514,10,无违建村!$P$4:$P$514,"&lt;&gt;")</f>
        <v>3</v>
      </c>
      <c r="K23" s="9"/>
      <c r="L23" s="9">
        <f>COUNTIFS(无违建村!$B$4:$B$514,$A22,无违建村!$E$4:$E$514,"*",无违建村!$Q$4:$Q$514,11,无违建村!$P$4:$P$514,"&lt;&gt;")</f>
        <v>5</v>
      </c>
      <c r="M23" s="9"/>
      <c r="N23" s="9">
        <f>COUNTIFS(无违建村!$B$4:$B$514,$A22,无违建村!$E$4:$E$514,"*",无违建村!$Q$4:$Q$514,12,无违建村!$P$4:$P$514,"&lt;&gt;")</f>
        <v>0</v>
      </c>
      <c r="O23" s="9"/>
      <c r="P23" s="9"/>
      <c r="Q23" s="9"/>
      <c r="R23" s="9"/>
      <c r="S23" s="38"/>
      <c r="T23" s="39"/>
      <c r="U23" s="40"/>
      <c r="V23" s="9"/>
      <c r="W23" s="9"/>
      <c r="X23" s="41"/>
    </row>
    <row r="24" ht="18" customHeight="1" spans="1:24">
      <c r="A24" s="33" t="s">
        <v>21</v>
      </c>
      <c r="B24" s="33">
        <f>COUNTIFS(无违建村!$B$4:$B$514,$A24)</f>
        <v>84</v>
      </c>
      <c r="C24" s="9" t="s">
        <v>36</v>
      </c>
      <c r="D24" s="34">
        <f>COUNTIFS(无违建村!$B$4:$B$514,$A24,无违建村!$E$4:$E$514,"*")</f>
        <v>22</v>
      </c>
      <c r="E24" s="34">
        <f>COUNTIFS(无违建村!$B$4:$B$514,$A24,无违建村!$E$4:$E$514,"*",无违建村!$P$4:$P$514,"&lt;&gt;")</f>
        <v>0</v>
      </c>
      <c r="F24" s="9">
        <f>COUNTIFS(无违建村!$B$4:$B$514,$A24,无违建村!$E$4:$E$514,"*",无违建村!$K$4:$K$514,8)</f>
        <v>0</v>
      </c>
      <c r="G24" s="34"/>
      <c r="H24" s="9">
        <f>COUNTIFS(无违建村!$B$4:$B$514,$A24,无违建村!$E$4:$E$514,"*",无违建村!$K$4:$K$514,9)</f>
        <v>6</v>
      </c>
      <c r="I24" s="34"/>
      <c r="J24" s="9">
        <f>COUNTIFS(无违建村!$B$4:$B$514,$A24,无违建村!$E$4:$E$514,"*",无违建村!$K$4:$K$514,10)</f>
        <v>6</v>
      </c>
      <c r="K24" s="34"/>
      <c r="L24" s="9">
        <f>COUNTIFS(无违建村!$B$4:$B$514,$A24,无违建村!$E$4:$E$514,"*",无违建村!$K$4:$K$514,11)</f>
        <v>2</v>
      </c>
      <c r="M24" s="34"/>
      <c r="N24" s="9">
        <f>COUNTIFS(无违建村!$B$4:$B$514,$A24,无违建村!$E$4:$E$514,"*",无违建村!$K$4:$K$514,12)</f>
        <v>8</v>
      </c>
      <c r="O24" s="34">
        <f>COUNTIFS(无违建村!$B$4:$B$514,$A24,无违建村!$E$4:$E$514,"*",无违建村!$Q$4:$Q$514,#REF!,无违建村!$P$4:$P$514,"&lt;&gt;")</f>
        <v>0</v>
      </c>
      <c r="P24" s="34">
        <f>COUNTIFS(无违建村!$B$4:$B$514,$A24,无违建村!$E$4:$E$514,"",无违建村!$K$4:$K$514,"&lt;&gt;")</f>
        <v>4</v>
      </c>
      <c r="Q24" s="34">
        <f>COUNTIFS(无违建村!$B$4:$B$514,$A24,无违建村!$E$4:$E$514,"",无违建村!$K$4:$K$514,"&lt;&gt;",无违建村!$Q$4:$Q$514,"&lt;&gt;")</f>
        <v>0</v>
      </c>
      <c r="R24" s="34">
        <f>COUNTIFS(无违建村!$B$4:$B$514,$A24,无违建村!$E$4:$E$514,"",无违建村!$K$4:$K$514,#REF!,无违建村!$K$4:$K$514,"&lt;&gt;")</f>
        <v>0</v>
      </c>
      <c r="S24" s="42">
        <f>COUNTIFS(无违建村!$B$4:$B$514,$A24,无违建村!$E$4:$E$514,"",无违建村!$Q$4:$Q$514,#REF!,无违建村!$K$4:$K$514,"&lt;&gt;",无违建村!$P$4:$P$514,"&lt;&gt;")</f>
        <v>0</v>
      </c>
      <c r="T24" s="43">
        <f t="shared" ref="T24:T28" si="7">D24+P24</f>
        <v>26</v>
      </c>
      <c r="U24" s="44">
        <f t="shared" ref="U24:U28" si="8">E24+Q24</f>
        <v>0</v>
      </c>
      <c r="V24" s="34">
        <f t="shared" si="2"/>
        <v>8</v>
      </c>
      <c r="W24" s="34">
        <f t="shared" si="2"/>
        <v>0</v>
      </c>
      <c r="X24" s="45"/>
    </row>
    <row r="25" ht="18" customHeight="1" spans="1:24">
      <c r="A25" s="35"/>
      <c r="B25" s="35"/>
      <c r="C25" s="9" t="s">
        <v>37</v>
      </c>
      <c r="D25" s="34"/>
      <c r="E25" s="34"/>
      <c r="F25" s="9">
        <f>COUNTIFS(无违建村!$B$4:$B$514,$A24,无违建村!$E$4:$E$514,"*",无违建村!$Q$4:$Q$514,8,无违建村!$P$4:$P$514,"&lt;&gt;")</f>
        <v>0</v>
      </c>
      <c r="G25" s="34"/>
      <c r="H25" s="9">
        <f>COUNTIFS(无违建村!$B$4:$B$514,$A24,无违建村!$E$4:$E$514,"*",无违建村!$Q$4:$Q$514,9,无违建村!$P$4:$P$514,"&lt;&gt;")</f>
        <v>0</v>
      </c>
      <c r="I25" s="34"/>
      <c r="J25" s="9">
        <f>COUNTIFS(无违建村!$B$4:$B$514,$A24,无违建村!$E$4:$E$514,"*",无违建村!$Q$4:$Q$514,10,无违建村!$P$4:$P$514,"&lt;&gt;")</f>
        <v>0</v>
      </c>
      <c r="K25" s="34"/>
      <c r="L25" s="9">
        <f>COUNTIFS(无违建村!$B$4:$B$514,$A24,无违建村!$E$4:$E$514,"*",无违建村!$Q$4:$Q$514,11,无违建村!$P$4:$P$514,"&lt;&gt;")</f>
        <v>0</v>
      </c>
      <c r="M25" s="34"/>
      <c r="N25" s="9">
        <f>COUNTIFS(无违建村!$B$4:$B$514,$A24,无违建村!$E$4:$E$514,"*",无违建村!$Q$4:$Q$514,12,无违建村!$P$4:$P$514,"&lt;&gt;")</f>
        <v>0</v>
      </c>
      <c r="O25" s="34"/>
      <c r="P25" s="34"/>
      <c r="Q25" s="34"/>
      <c r="R25" s="34"/>
      <c r="S25" s="42"/>
      <c r="T25" s="43"/>
      <c r="U25" s="44"/>
      <c r="V25" s="34"/>
      <c r="W25" s="34"/>
      <c r="X25" s="45"/>
    </row>
    <row r="26" ht="18" customHeight="1" spans="1:24">
      <c r="A26" s="31" t="s">
        <v>22</v>
      </c>
      <c r="B26" s="31">
        <f>COUNTIFS(无违建村!$B$4:$B$514,$A26)</f>
        <v>32</v>
      </c>
      <c r="C26" s="9" t="s">
        <v>36</v>
      </c>
      <c r="D26" s="9">
        <f>COUNTIFS(无违建村!$B$4:$B$514,$A26,无违建村!$E$4:$E$514,"*")</f>
        <v>9</v>
      </c>
      <c r="E26" s="9">
        <f>COUNTIFS(无违建村!$B$4:$B$514,$A26,无违建村!$E$4:$E$514,"*",无违建村!$P$4:$P$514,"&lt;&gt;")</f>
        <v>0</v>
      </c>
      <c r="F26" s="9">
        <f>COUNTIFS(无违建村!$B$4:$B$514,$A26,无违建村!$E$4:$E$514,"*",无违建村!$K$4:$K$514,8)</f>
        <v>1</v>
      </c>
      <c r="G26" s="9"/>
      <c r="H26" s="9">
        <f>COUNTIFS(无违建村!$B$4:$B$514,$A26,无违建村!$E$4:$E$514,"*",无违建村!$K$4:$K$514,9)</f>
        <v>4</v>
      </c>
      <c r="I26" s="9"/>
      <c r="J26" s="9">
        <f>COUNTIFS(无违建村!$B$4:$B$514,$A26,无违建村!$E$4:$E$514,"*",无违建村!$K$4:$K$514,10)</f>
        <v>0</v>
      </c>
      <c r="K26" s="9"/>
      <c r="L26" s="9">
        <f>COUNTIFS(无违建村!$B$4:$B$514,$A26,无违建村!$E$4:$E$514,"*",无违建村!$K$4:$K$514,11)</f>
        <v>3</v>
      </c>
      <c r="M26" s="9"/>
      <c r="N26" s="9">
        <f>COUNTIFS(无违建村!$B$4:$B$514,$A26,无违建村!$E$4:$E$514,"*",无违建村!$K$4:$K$514,12)</f>
        <v>1</v>
      </c>
      <c r="O26" s="9">
        <f>COUNTIFS(无违建村!$B$4:$B$514,$A26,无违建村!$E$4:$E$514,"*",无违建村!$Q$4:$Q$514,#REF!,无违建村!$P$4:$P$514,"&lt;&gt;")</f>
        <v>0</v>
      </c>
      <c r="P26" s="9">
        <f>COUNTIFS(无违建村!$B$4:$B$514,$A26,无违建村!$E$4:$E$514,"",无违建村!$K$4:$K$514,"&lt;&gt;")</f>
        <v>12</v>
      </c>
      <c r="Q26" s="9">
        <f>COUNTIFS(无违建村!$B$4:$B$514,$A26,无违建村!$E$4:$E$514,"",无违建村!$K$4:$K$514,"&lt;&gt;",无违建村!$Q$4:$Q$514,"&lt;&gt;")</f>
        <v>7</v>
      </c>
      <c r="R26" s="9">
        <f>COUNTIFS(无违建村!$B$4:$B$514,$A26,无违建村!$E$4:$E$514,"",无违建村!$K$4:$K$514,#REF!,无违建村!$K$4:$K$514,"&lt;&gt;")</f>
        <v>0</v>
      </c>
      <c r="S26" s="38">
        <f>COUNTIFS(无违建村!$B$4:$B$514,$A26,无违建村!$E$4:$E$514,"",无违建村!$Q$4:$Q$514,#REF!,无违建村!$K$4:$K$514,"&lt;&gt;",无违建村!$P$4:$P$514,"&lt;&gt;")</f>
        <v>0</v>
      </c>
      <c r="T26" s="39">
        <f t="shared" si="7"/>
        <v>21</v>
      </c>
      <c r="U26" s="40">
        <f t="shared" si="8"/>
        <v>7</v>
      </c>
      <c r="V26" s="9">
        <f t="shared" si="2"/>
        <v>1</v>
      </c>
      <c r="W26" s="9">
        <f t="shared" si="2"/>
        <v>0</v>
      </c>
      <c r="X26" s="41" t="s">
        <v>1029</v>
      </c>
    </row>
    <row r="27" ht="18" customHeight="1" spans="1:24">
      <c r="A27" s="32"/>
      <c r="B27" s="32"/>
      <c r="C27" s="9" t="s">
        <v>37</v>
      </c>
      <c r="D27" s="9"/>
      <c r="E27" s="9"/>
      <c r="F27" s="9">
        <f>COUNTIFS(无违建村!$B$4:$B$514,$A26,无违建村!$E$4:$E$514,"*",无违建村!$Q$4:$Q$514,8,无违建村!$P$4:$P$514,"&lt;&gt;")</f>
        <v>0</v>
      </c>
      <c r="G27" s="9"/>
      <c r="H27" s="9">
        <f>COUNTIFS(无违建村!$B$4:$B$514,$A26,无违建村!$E$4:$E$514,"*",无违建村!$Q$4:$Q$514,9,无违建村!$P$4:$P$514,"&lt;&gt;")</f>
        <v>0</v>
      </c>
      <c r="I27" s="9"/>
      <c r="J27" s="9">
        <f>COUNTIFS(无违建村!$B$4:$B$514,$A26,无违建村!$E$4:$E$514,"*",无违建村!$Q$4:$Q$514,10,无违建村!$P$4:$P$514,"&lt;&gt;")</f>
        <v>0</v>
      </c>
      <c r="K27" s="9"/>
      <c r="L27" s="9">
        <f>COUNTIFS(无违建村!$B$4:$B$514,$A26,无违建村!$E$4:$E$514,"*",无违建村!$Q$4:$Q$514,11,无违建村!$P$4:$P$514,"&lt;&gt;")</f>
        <v>0</v>
      </c>
      <c r="M27" s="9"/>
      <c r="N27" s="9">
        <f>COUNTIFS(无违建村!$B$4:$B$514,$A26,无违建村!$E$4:$E$514,"*",无违建村!$Q$4:$Q$514,12,无违建村!$P$4:$P$514,"&lt;&gt;")</f>
        <v>0</v>
      </c>
      <c r="O27" s="9"/>
      <c r="P27" s="9"/>
      <c r="Q27" s="9"/>
      <c r="R27" s="9"/>
      <c r="S27" s="38"/>
      <c r="T27" s="39"/>
      <c r="U27" s="40"/>
      <c r="V27" s="9"/>
      <c r="W27" s="9"/>
      <c r="X27" s="41"/>
    </row>
    <row r="28" ht="18" customHeight="1" spans="1:24">
      <c r="A28" s="33" t="s">
        <v>23</v>
      </c>
      <c r="B28" s="33">
        <f>COUNTIFS(无违建村!$B$4:$B$514,$A28)</f>
        <v>28</v>
      </c>
      <c r="C28" s="9" t="s">
        <v>36</v>
      </c>
      <c r="D28" s="34">
        <f>COUNTIFS(无违建村!$B$4:$B$514,$A28,无违建村!$E$4:$E$514,"*")</f>
        <v>8</v>
      </c>
      <c r="E28" s="34">
        <f>COUNTIFS(无违建村!$B$4:$B$514,$A28,无违建村!$E$4:$E$514,"*",无违建村!$P$4:$P$514,"&lt;&gt;")</f>
        <v>5</v>
      </c>
      <c r="F28" s="9">
        <f>COUNTIFS(无违建村!$B$4:$B$514,$A28,无违建村!$E$4:$E$514,"*",无违建村!$K$4:$K$514,8)</f>
        <v>2</v>
      </c>
      <c r="G28" s="34"/>
      <c r="H28" s="9">
        <f>COUNTIFS(无违建村!$B$4:$B$514,$A28,无违建村!$E$4:$E$514,"*",无违建村!$K$4:$K$514,9)</f>
        <v>2</v>
      </c>
      <c r="I28" s="34"/>
      <c r="J28" s="9">
        <f>COUNTIFS(无违建村!$B$4:$B$514,$A28,无违建村!$E$4:$E$514,"*",无违建村!$K$4:$K$514,10)</f>
        <v>2</v>
      </c>
      <c r="K28" s="34"/>
      <c r="L28" s="9">
        <f>COUNTIFS(无违建村!$B$4:$B$514,$A28,无违建村!$E$4:$E$514,"*",无违建村!$K$4:$K$514,11)</f>
        <v>2</v>
      </c>
      <c r="M28" s="34"/>
      <c r="N28" s="9">
        <f>COUNTIFS(无违建村!$B$4:$B$514,$A28,无违建村!$E$4:$E$514,"*",无违建村!$K$4:$K$514,12)</f>
        <v>0</v>
      </c>
      <c r="O28" s="34">
        <f>COUNTIFS(无违建村!$B$4:$B$514,$A28,无违建村!$E$4:$E$514,"*",无违建村!$Q$4:$Q$514,#REF!,无违建村!$P$4:$P$514,"&lt;&gt;")</f>
        <v>0</v>
      </c>
      <c r="P28" s="34">
        <f>COUNTIFS(无违建村!$B$4:$B$514,$A28,无违建村!$E$4:$E$514,"",无违建村!$K$4:$K$514,"&lt;&gt;")</f>
        <v>14</v>
      </c>
      <c r="Q28" s="34">
        <f>COUNTIFS(无违建村!$B$4:$B$514,$A28,无违建村!$E$4:$E$514,"",无违建村!$K$4:$K$514,"&lt;&gt;",无违建村!$Q$4:$Q$514,"&lt;&gt;")</f>
        <v>13</v>
      </c>
      <c r="R28" s="34">
        <f>COUNTIFS(无违建村!$B$4:$B$514,$A28,无违建村!$E$4:$E$514,"",无违建村!$K$4:$K$514,#REF!,无违建村!$K$4:$K$514,"&lt;&gt;")</f>
        <v>0</v>
      </c>
      <c r="S28" s="42">
        <f>COUNTIFS(无违建村!$B$4:$B$514,$A28,无违建村!$E$4:$E$514,"",无违建村!$Q$4:$Q$514,#REF!,无违建村!$K$4:$K$514,"&lt;&gt;",无违建村!$P$4:$P$514,"&lt;&gt;")</f>
        <v>0</v>
      </c>
      <c r="T28" s="43">
        <f t="shared" si="7"/>
        <v>22</v>
      </c>
      <c r="U28" s="44">
        <f t="shared" si="8"/>
        <v>18</v>
      </c>
      <c r="V28" s="34">
        <f t="shared" si="2"/>
        <v>0</v>
      </c>
      <c r="W28" s="34">
        <f t="shared" si="2"/>
        <v>0</v>
      </c>
      <c r="X28" s="45"/>
    </row>
    <row r="29" ht="18" customHeight="1" spans="1:24">
      <c r="A29" s="35"/>
      <c r="B29" s="35"/>
      <c r="C29" s="9" t="s">
        <v>37</v>
      </c>
      <c r="D29" s="34"/>
      <c r="E29" s="34"/>
      <c r="F29" s="9">
        <f>COUNTIFS(无违建村!$B$4:$B$514,$A28,无违建村!$E$4:$E$514,"*",无违建村!$Q$4:$Q$514,8,无违建村!$P$4:$P$514,"&lt;&gt;")</f>
        <v>2</v>
      </c>
      <c r="G29" s="34"/>
      <c r="H29" s="9">
        <f>COUNTIFS(无违建村!$B$4:$B$514,$A28,无违建村!$E$4:$E$514,"*",无违建村!$Q$4:$Q$514,9,无违建村!$P$4:$P$514,"&lt;&gt;")</f>
        <v>0</v>
      </c>
      <c r="I29" s="34"/>
      <c r="J29" s="9">
        <f>COUNTIFS(无违建村!$B$4:$B$514,$A28,无违建村!$E$4:$E$514,"*",无违建村!$Q$4:$Q$514,10,无违建村!$P$4:$P$514,"&lt;&gt;")</f>
        <v>1</v>
      </c>
      <c r="K29" s="34"/>
      <c r="L29" s="9">
        <f>COUNTIFS(无违建村!$B$4:$B$514,$A28,无违建村!$E$4:$E$514,"*",无违建村!$Q$4:$Q$514,11,无违建村!$P$4:$P$514,"&lt;&gt;")</f>
        <v>2</v>
      </c>
      <c r="M29" s="34"/>
      <c r="N29" s="9">
        <f>COUNTIFS(无违建村!$B$4:$B$514,$A28,无违建村!$E$4:$E$514,"*",无违建村!$Q$4:$Q$514,12,无违建村!$P$4:$P$514,"&lt;&gt;")</f>
        <v>0</v>
      </c>
      <c r="O29" s="34"/>
      <c r="P29" s="34"/>
      <c r="Q29" s="34"/>
      <c r="R29" s="34"/>
      <c r="S29" s="42"/>
      <c r="T29" s="43"/>
      <c r="U29" s="44"/>
      <c r="V29" s="34"/>
      <c r="W29" s="34"/>
      <c r="X29" s="45"/>
    </row>
    <row r="30" ht="18" customHeight="1" spans="1:24">
      <c r="A30" s="3" t="s">
        <v>50</v>
      </c>
      <c r="B30" s="3">
        <f>SUM(B6:B28)</f>
        <v>511</v>
      </c>
      <c r="C30" s="9" t="s">
        <v>36</v>
      </c>
      <c r="D30" s="34">
        <f>D6+D8+D10+D12+D14+D16+D18+D20+D22+D24+D26+D28</f>
        <v>238</v>
      </c>
      <c r="E30" s="34">
        <f t="shared" ref="E30:W30" si="9">E6+E8+E10+E12+E14+E16+E18+E20+E22+E24+E26+E28</f>
        <v>68</v>
      </c>
      <c r="F30" s="34">
        <f t="shared" si="9"/>
        <v>48</v>
      </c>
      <c r="G30" s="34">
        <f t="shared" si="9"/>
        <v>0</v>
      </c>
      <c r="H30" s="34">
        <f t="shared" si="9"/>
        <v>72</v>
      </c>
      <c r="I30" s="34">
        <f t="shared" si="9"/>
        <v>0</v>
      </c>
      <c r="J30" s="34">
        <f t="shared" si="9"/>
        <v>46</v>
      </c>
      <c r="K30" s="34">
        <f t="shared" si="9"/>
        <v>0</v>
      </c>
      <c r="L30" s="34">
        <f t="shared" si="9"/>
        <v>38</v>
      </c>
      <c r="M30" s="34">
        <f t="shared" si="9"/>
        <v>0</v>
      </c>
      <c r="N30" s="34">
        <f t="shared" si="9"/>
        <v>28</v>
      </c>
      <c r="O30" s="34">
        <f t="shared" si="9"/>
        <v>0</v>
      </c>
      <c r="P30" s="34">
        <f t="shared" si="9"/>
        <v>124</v>
      </c>
      <c r="Q30" s="34">
        <f t="shared" si="9"/>
        <v>69</v>
      </c>
      <c r="R30" s="34">
        <f t="shared" si="9"/>
        <v>0</v>
      </c>
      <c r="S30" s="34">
        <f t="shared" si="9"/>
        <v>0</v>
      </c>
      <c r="T30" s="34">
        <f t="shared" si="9"/>
        <v>362</v>
      </c>
      <c r="U30" s="34">
        <f t="shared" si="9"/>
        <v>137</v>
      </c>
      <c r="V30" s="34">
        <f t="shared" si="9"/>
        <v>28</v>
      </c>
      <c r="W30" s="34">
        <f t="shared" si="9"/>
        <v>0</v>
      </c>
      <c r="X30" s="45"/>
    </row>
    <row r="31" ht="18" customHeight="1" spans="1:24">
      <c r="A31" s="8"/>
      <c r="B31" s="8"/>
      <c r="C31" s="9" t="s">
        <v>37</v>
      </c>
      <c r="D31" s="4">
        <f>D7+D9+D11+D13+D15+D17+D19+D21+D23+D25+D27+D29</f>
        <v>0</v>
      </c>
      <c r="E31" s="4">
        <f t="shared" ref="E31:W31" si="10">E7+E9+E11+E13+E15+E17+E19+E21+E23+E25+E27+E29</f>
        <v>0</v>
      </c>
      <c r="F31" s="4">
        <f t="shared" si="10"/>
        <v>13</v>
      </c>
      <c r="G31" s="4">
        <f t="shared" si="10"/>
        <v>0</v>
      </c>
      <c r="H31" s="4">
        <f t="shared" si="10"/>
        <v>13</v>
      </c>
      <c r="I31" s="4">
        <f t="shared" si="10"/>
        <v>0</v>
      </c>
      <c r="J31" s="4">
        <f t="shared" si="10"/>
        <v>14</v>
      </c>
      <c r="K31" s="4">
        <f t="shared" si="10"/>
        <v>0</v>
      </c>
      <c r="L31" s="4">
        <f t="shared" si="10"/>
        <v>16</v>
      </c>
      <c r="M31" s="4">
        <f t="shared" si="10"/>
        <v>0</v>
      </c>
      <c r="N31" s="4">
        <f t="shared" si="10"/>
        <v>6</v>
      </c>
      <c r="O31" s="4">
        <f t="shared" si="10"/>
        <v>0</v>
      </c>
      <c r="P31" s="4">
        <f t="shared" si="10"/>
        <v>0</v>
      </c>
      <c r="Q31" s="4">
        <f t="shared" si="10"/>
        <v>0</v>
      </c>
      <c r="R31" s="4">
        <f t="shared" si="10"/>
        <v>0</v>
      </c>
      <c r="S31" s="4">
        <f t="shared" si="10"/>
        <v>0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6"/>
    </row>
  </sheetData>
  <mergeCells count="44">
    <mergeCell ref="A1:X1"/>
    <mergeCell ref="D3:O3"/>
    <mergeCell ref="P3:S3"/>
    <mergeCell ref="T3:W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3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B3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C3:C5"/>
    <mergeCell ref="X3:X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zoomScale="90" zoomScaleNormal="90" workbookViewId="0">
      <selection activeCell="A10" sqref="A10:F10"/>
    </sheetView>
  </sheetViews>
  <sheetFormatPr defaultColWidth="9" defaultRowHeight="13.5"/>
  <cols>
    <col min="2" max="2" width="7.375" customWidth="1"/>
    <col min="3" max="3" width="7.5" customWidth="1"/>
    <col min="4" max="4" width="13.25" customWidth="1"/>
    <col min="5" max="5" width="6" customWidth="1"/>
    <col min="6" max="6" width="9.75" customWidth="1"/>
    <col min="7" max="7" width="6.25" customWidth="1"/>
    <col min="8" max="8" width="7.125" customWidth="1"/>
    <col min="9" max="9" width="10" customWidth="1"/>
    <col min="10" max="10" width="6" customWidth="1"/>
    <col min="11" max="11" width="49" customWidth="1"/>
  </cols>
  <sheetData>
    <row r="1" ht="25.5" spans="1:11">
      <c r="A1" s="1" t="s">
        <v>1031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ht="15" customHeight="1" spans="1:11">
      <c r="A3" s="3" t="s">
        <v>1</v>
      </c>
      <c r="B3" s="3" t="s">
        <v>1022</v>
      </c>
      <c r="C3" s="4" t="s">
        <v>1032</v>
      </c>
      <c r="D3" s="4"/>
      <c r="E3" s="5" t="s">
        <v>1033</v>
      </c>
      <c r="F3" s="6"/>
      <c r="G3" s="7"/>
      <c r="H3" s="5" t="s">
        <v>1034</v>
      </c>
      <c r="I3" s="6"/>
      <c r="J3" s="7"/>
      <c r="K3" s="3" t="s">
        <v>8</v>
      </c>
    </row>
    <row r="4" ht="16.5" customHeight="1" spans="1:11">
      <c r="A4" s="8"/>
      <c r="B4" s="8"/>
      <c r="C4" s="4" t="s">
        <v>34</v>
      </c>
      <c r="D4" s="4" t="s">
        <v>35</v>
      </c>
      <c r="E4" s="4" t="s">
        <v>34</v>
      </c>
      <c r="F4" s="4" t="s">
        <v>35</v>
      </c>
      <c r="G4" s="4" t="s">
        <v>1035</v>
      </c>
      <c r="H4" s="4" t="s">
        <v>34</v>
      </c>
      <c r="I4" s="4" t="s">
        <v>35</v>
      </c>
      <c r="J4" s="3" t="s">
        <v>1035</v>
      </c>
      <c r="K4" s="8"/>
    </row>
    <row r="5" ht="29.25" customHeight="1" spans="1:11">
      <c r="A5" s="4" t="s">
        <v>9</v>
      </c>
      <c r="B5" s="9">
        <v>63</v>
      </c>
      <c r="C5" s="9">
        <v>48</v>
      </c>
      <c r="D5" s="10">
        <f>C5/B5</f>
        <v>0.761904761904762</v>
      </c>
      <c r="E5" s="9">
        <f>'进度月报 (例会用)'!J7</f>
        <v>25</v>
      </c>
      <c r="F5" s="11">
        <f t="shared" ref="F5:F17" si="0">E5/B5</f>
        <v>0.396825396825397</v>
      </c>
      <c r="G5" s="12">
        <f>RANK($F5,$F$5:$F$16,0)</f>
        <v>6</v>
      </c>
      <c r="H5" s="9">
        <v>9</v>
      </c>
      <c r="I5" s="11">
        <f t="shared" ref="I5:I17" si="1">H5/B5</f>
        <v>0.142857142857143</v>
      </c>
      <c r="J5" s="12">
        <f>RANK($I5,$I$5:$I$16,0)</f>
        <v>8</v>
      </c>
      <c r="K5" s="21" t="s">
        <v>1036</v>
      </c>
    </row>
    <row r="6" ht="33" customHeight="1" spans="1:11">
      <c r="A6" s="4" t="s">
        <v>10</v>
      </c>
      <c r="B6" s="9">
        <v>40</v>
      </c>
      <c r="C6" s="9">
        <v>40</v>
      </c>
      <c r="D6" s="10">
        <f t="shared" ref="D6:D17" si="2">C6/B6</f>
        <v>1</v>
      </c>
      <c r="E6" s="9">
        <f>'进度月报 (例会用)'!J9</f>
        <v>13</v>
      </c>
      <c r="F6" s="11">
        <f t="shared" si="0"/>
        <v>0.325</v>
      </c>
      <c r="G6" s="12">
        <f t="shared" ref="G6:G16" si="3">RANK($F6,$F$5:$F$16,0)</f>
        <v>7</v>
      </c>
      <c r="H6" s="9">
        <v>11</v>
      </c>
      <c r="I6" s="11">
        <f t="shared" si="1"/>
        <v>0.275</v>
      </c>
      <c r="J6" s="12">
        <f t="shared" ref="J6:J16" si="4">RANK($I6,$I$5:$I$16,0)</f>
        <v>6</v>
      </c>
      <c r="K6" s="21" t="s">
        <v>1037</v>
      </c>
    </row>
    <row r="7" ht="30.75" customHeight="1" spans="1:11">
      <c r="A7" s="4" t="s">
        <v>11</v>
      </c>
      <c r="B7" s="9">
        <v>25</v>
      </c>
      <c r="C7" s="9">
        <v>25</v>
      </c>
      <c r="D7" s="13">
        <f t="shared" si="2"/>
        <v>1</v>
      </c>
      <c r="E7" s="9">
        <f>'进度月报 (例会用)'!J11</f>
        <v>25</v>
      </c>
      <c r="F7" s="11">
        <f t="shared" si="0"/>
        <v>1</v>
      </c>
      <c r="G7" s="12">
        <f t="shared" si="3"/>
        <v>1</v>
      </c>
      <c r="H7" s="9">
        <v>8</v>
      </c>
      <c r="I7" s="10">
        <f t="shared" si="1"/>
        <v>0.32</v>
      </c>
      <c r="J7" s="12">
        <f t="shared" si="4"/>
        <v>4</v>
      </c>
      <c r="K7" s="21" t="s">
        <v>1038</v>
      </c>
    </row>
    <row r="8" ht="24.95" customHeight="1" spans="1:11">
      <c r="A8" s="4" t="s">
        <v>13</v>
      </c>
      <c r="B8" s="9">
        <v>35</v>
      </c>
      <c r="C8" s="9">
        <v>15</v>
      </c>
      <c r="D8" s="14">
        <f t="shared" si="2"/>
        <v>0.428571428571429</v>
      </c>
      <c r="E8" s="9">
        <f>'进度月报 (例会用)'!J13</f>
        <v>8</v>
      </c>
      <c r="F8" s="14">
        <f t="shared" si="0"/>
        <v>0.228571428571429</v>
      </c>
      <c r="G8" s="15">
        <f t="shared" si="3"/>
        <v>10</v>
      </c>
      <c r="H8" s="9">
        <v>8</v>
      </c>
      <c r="I8" s="10">
        <f t="shared" si="1"/>
        <v>0.228571428571429</v>
      </c>
      <c r="J8" s="12">
        <f t="shared" si="4"/>
        <v>7</v>
      </c>
      <c r="K8" s="21" t="s">
        <v>14</v>
      </c>
    </row>
    <row r="9" ht="31.5" customHeight="1" spans="1:11">
      <c r="A9" s="4" t="s">
        <v>15</v>
      </c>
      <c r="B9" s="9">
        <v>35</v>
      </c>
      <c r="C9" s="9">
        <v>21</v>
      </c>
      <c r="D9" s="11">
        <f t="shared" si="2"/>
        <v>0.6</v>
      </c>
      <c r="E9" s="9">
        <f>'进度月报 (例会用)'!J15</f>
        <v>2</v>
      </c>
      <c r="F9" s="14">
        <f t="shared" si="0"/>
        <v>0.0571428571428571</v>
      </c>
      <c r="G9" s="15">
        <f t="shared" si="3"/>
        <v>11</v>
      </c>
      <c r="H9" s="9">
        <v>2</v>
      </c>
      <c r="I9" s="14">
        <f t="shared" si="1"/>
        <v>0.0571428571428571</v>
      </c>
      <c r="J9" s="15">
        <f t="shared" si="4"/>
        <v>11</v>
      </c>
      <c r="K9" s="21"/>
    </row>
    <row r="10" ht="24.95" customHeight="1" spans="1:11">
      <c r="A10" s="4" t="s">
        <v>16</v>
      </c>
      <c r="B10" s="9">
        <v>24</v>
      </c>
      <c r="C10" s="9">
        <v>24</v>
      </c>
      <c r="D10" s="13">
        <f t="shared" si="2"/>
        <v>1</v>
      </c>
      <c r="E10" s="9">
        <f>'进度月报 (例会用)'!J17</f>
        <v>14</v>
      </c>
      <c r="F10" s="10">
        <f t="shared" si="0"/>
        <v>0.583333333333333</v>
      </c>
      <c r="G10" s="12">
        <f t="shared" si="3"/>
        <v>5</v>
      </c>
      <c r="H10" s="9">
        <v>7</v>
      </c>
      <c r="I10" s="10">
        <f t="shared" si="1"/>
        <v>0.291666666666667</v>
      </c>
      <c r="J10" s="12">
        <f t="shared" si="4"/>
        <v>5</v>
      </c>
      <c r="K10" s="21" t="s">
        <v>1039</v>
      </c>
    </row>
    <row r="11" ht="29.25" customHeight="1" spans="1:11">
      <c r="A11" s="4" t="s">
        <v>17</v>
      </c>
      <c r="B11" s="9">
        <v>63</v>
      </c>
      <c r="C11" s="9">
        <v>38</v>
      </c>
      <c r="D11" s="11">
        <f t="shared" si="2"/>
        <v>0.603174603174603</v>
      </c>
      <c r="E11" s="9">
        <f>'进度月报 (例会用)'!J19</f>
        <v>17</v>
      </c>
      <c r="F11" s="10">
        <f t="shared" si="0"/>
        <v>0.26984126984127</v>
      </c>
      <c r="G11" s="12">
        <f t="shared" si="3"/>
        <v>9</v>
      </c>
      <c r="H11" s="9">
        <v>6</v>
      </c>
      <c r="I11" s="10">
        <f t="shared" si="1"/>
        <v>0.0952380952380952</v>
      </c>
      <c r="J11" s="12">
        <f t="shared" si="4"/>
        <v>9</v>
      </c>
      <c r="K11" s="21" t="s">
        <v>1040</v>
      </c>
    </row>
    <row r="12" ht="26.25" customHeight="1" spans="1:11">
      <c r="A12" s="4" t="s">
        <v>18</v>
      </c>
      <c r="B12" s="9">
        <v>34</v>
      </c>
      <c r="C12" s="9">
        <v>34</v>
      </c>
      <c r="D12" s="10">
        <f t="shared" si="2"/>
        <v>1</v>
      </c>
      <c r="E12" s="9">
        <f>'进度月报 (例会用)'!J21</f>
        <v>34</v>
      </c>
      <c r="F12" s="11">
        <f t="shared" si="0"/>
        <v>1</v>
      </c>
      <c r="G12" s="12">
        <f t="shared" si="3"/>
        <v>1</v>
      </c>
      <c r="H12" s="9">
        <v>23</v>
      </c>
      <c r="I12" s="10">
        <f t="shared" si="1"/>
        <v>0.676470588235294</v>
      </c>
      <c r="J12" s="12">
        <f t="shared" si="4"/>
        <v>1</v>
      </c>
      <c r="K12" s="21" t="s">
        <v>1041</v>
      </c>
    </row>
    <row r="13" ht="31.5" customHeight="1" spans="1:11">
      <c r="A13" s="4" t="s">
        <v>19</v>
      </c>
      <c r="B13" s="9">
        <v>48</v>
      </c>
      <c r="C13" s="9">
        <v>48</v>
      </c>
      <c r="D13" s="13">
        <f t="shared" si="2"/>
        <v>1</v>
      </c>
      <c r="E13" s="9">
        <f>'进度月报 (例会用)'!J23</f>
        <v>48</v>
      </c>
      <c r="F13" s="11">
        <f t="shared" si="0"/>
        <v>1</v>
      </c>
      <c r="G13" s="12">
        <f t="shared" si="3"/>
        <v>1</v>
      </c>
      <c r="H13" s="9">
        <v>19</v>
      </c>
      <c r="I13" s="10">
        <f t="shared" si="1"/>
        <v>0.395833333333333</v>
      </c>
      <c r="J13" s="12">
        <f t="shared" si="4"/>
        <v>3</v>
      </c>
      <c r="K13" s="21" t="s">
        <v>1042</v>
      </c>
    </row>
    <row r="14" ht="24.95" customHeight="1" spans="1:11">
      <c r="A14" s="4" t="s">
        <v>21</v>
      </c>
      <c r="B14" s="9">
        <v>84</v>
      </c>
      <c r="C14" s="9">
        <v>18</v>
      </c>
      <c r="D14" s="14">
        <f t="shared" si="2"/>
        <v>0.214285714285714</v>
      </c>
      <c r="E14" s="9">
        <f>'进度月报 (例会用)'!J25</f>
        <v>0</v>
      </c>
      <c r="F14" s="14">
        <f t="shared" si="0"/>
        <v>0</v>
      </c>
      <c r="G14" s="15">
        <f t="shared" si="3"/>
        <v>12</v>
      </c>
      <c r="H14" s="9">
        <v>0</v>
      </c>
      <c r="I14" s="14">
        <f t="shared" si="1"/>
        <v>0</v>
      </c>
      <c r="J14" s="15">
        <f t="shared" si="4"/>
        <v>12</v>
      </c>
      <c r="K14" s="21"/>
    </row>
    <row r="15" ht="24.95" customHeight="1" spans="1:11">
      <c r="A15" s="4" t="s">
        <v>22</v>
      </c>
      <c r="B15" s="9">
        <v>32</v>
      </c>
      <c r="C15" s="9">
        <v>26</v>
      </c>
      <c r="D15" s="10">
        <f t="shared" si="2"/>
        <v>0.8125</v>
      </c>
      <c r="E15" s="9">
        <f>'进度月报 (例会用)'!J27</f>
        <v>10</v>
      </c>
      <c r="F15" s="11">
        <f t="shared" si="0"/>
        <v>0.3125</v>
      </c>
      <c r="G15" s="12">
        <f t="shared" si="3"/>
        <v>8</v>
      </c>
      <c r="H15" s="9">
        <v>2</v>
      </c>
      <c r="I15" s="14">
        <f t="shared" si="1"/>
        <v>0.0625</v>
      </c>
      <c r="J15" s="15">
        <f t="shared" si="4"/>
        <v>10</v>
      </c>
      <c r="K15" s="21"/>
    </row>
    <row r="16" ht="28.5" customHeight="1" spans="1:11">
      <c r="A16" s="4" t="s">
        <v>23</v>
      </c>
      <c r="B16" s="9">
        <v>28</v>
      </c>
      <c r="C16" s="9">
        <v>20</v>
      </c>
      <c r="D16" s="10">
        <f t="shared" si="2"/>
        <v>0.714285714285714</v>
      </c>
      <c r="E16" s="9">
        <f>'进度月报 (例会用)'!J29</f>
        <v>19</v>
      </c>
      <c r="F16" s="10">
        <f t="shared" si="0"/>
        <v>0.678571428571429</v>
      </c>
      <c r="G16" s="12">
        <f t="shared" si="3"/>
        <v>4</v>
      </c>
      <c r="H16" s="9">
        <v>15</v>
      </c>
      <c r="I16" s="10">
        <f t="shared" si="1"/>
        <v>0.535714285714286</v>
      </c>
      <c r="J16" s="12">
        <f t="shared" si="4"/>
        <v>2</v>
      </c>
      <c r="K16" s="21"/>
    </row>
    <row r="17" ht="39" customHeight="1" spans="1:11">
      <c r="A17" s="4" t="s">
        <v>50</v>
      </c>
      <c r="B17" s="4">
        <f>SUM(B5:B16)</f>
        <v>511</v>
      </c>
      <c r="C17" s="4">
        <f t="shared" ref="C17:H17" si="5">SUM(C5:C16)</f>
        <v>357</v>
      </c>
      <c r="D17" s="16">
        <f t="shared" si="2"/>
        <v>0.698630136986301</v>
      </c>
      <c r="E17" s="4">
        <f t="shared" si="5"/>
        <v>215</v>
      </c>
      <c r="F17" s="16">
        <f t="shared" si="0"/>
        <v>0.420743639921722</v>
      </c>
      <c r="G17" s="16"/>
      <c r="H17" s="4">
        <f t="shared" si="5"/>
        <v>110</v>
      </c>
      <c r="I17" s="16">
        <f t="shared" si="1"/>
        <v>0.215264187866928</v>
      </c>
      <c r="J17" s="16"/>
      <c r="K17" s="22" t="s">
        <v>1043</v>
      </c>
    </row>
    <row r="18" ht="9" customHeight="1"/>
    <row r="19" ht="253.5" hidden="1" customHeight="1" spans="1:11">
      <c r="A19" s="17" t="s">
        <v>1044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>
      <c r="A20" s="19" t="s">
        <v>1045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</sheetData>
  <mergeCells count="9">
    <mergeCell ref="A1:K1"/>
    <mergeCell ref="C3:D3"/>
    <mergeCell ref="E3:G3"/>
    <mergeCell ref="H3:J3"/>
    <mergeCell ref="A19:K19"/>
    <mergeCell ref="A20:K20"/>
    <mergeCell ref="A3:A4"/>
    <mergeCell ref="B3:B4"/>
    <mergeCell ref="K3:K4"/>
  </mergeCells>
  <printOptions horizontalCentered="1"/>
  <pageMargins left="0.708333333333333" right="0.708333333333333" top="0.550694444444444" bottom="0.550694444444444" header="0.118055555555556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进度月报（今日金东）</vt:lpstr>
      <vt:lpstr>无违建村</vt:lpstr>
      <vt:lpstr>进度月报 (例会用)</vt:lpstr>
      <vt:lpstr>完成情况表</vt:lpstr>
      <vt:lpstr>月计划表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ChenYuQiang</dc:creator>
  <cp:lastModifiedBy>ChenYuQiang</cp:lastModifiedBy>
  <dcterms:created xsi:type="dcterms:W3CDTF">2015-08-07T01:46:00Z</dcterms:created>
  <cp:lastPrinted>2015-12-04T07:05:00Z</cp:lastPrinted>
  <dcterms:modified xsi:type="dcterms:W3CDTF">2015-12-21T01:01:53Z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